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491" windowWidth="15180" windowHeight="12660" activeTab="0"/>
  </bookViews>
  <sheets>
    <sheet name="ak21502_table03" sheetId="1" r:id="rId1"/>
  </sheets>
  <definedNames/>
  <calcPr fullCalcOnLoad="1"/>
</workbook>
</file>

<file path=xl/sharedStrings.xml><?xml version="1.0" encoding="utf-8"?>
<sst xmlns="http://schemas.openxmlformats.org/spreadsheetml/2006/main" count="110" uniqueCount="42">
  <si>
    <t>Table 3. Regression equations for estimating 2-, 5-, 10-, 25-, 50-, 100-, 200-, and 500-year peak streamflows for unregulated streams in Regions 1-7, Alaska and conterminous basins in Canada</t>
  </si>
  <si>
    <t>Average standard error of prediction (log units)</t>
  </si>
  <si>
    <t>Average standard error of prediction (percent)</t>
  </si>
  <si>
    <t>Average equivalent years of record</t>
  </si>
  <si>
    <t>Region 1, Region 3 (93 gaging stations)</t>
  </si>
  <si>
    <t>Applicable range of variables:</t>
  </si>
  <si>
    <t>A: 0.720-571; ST: 0-26; P: 70-300; J: 0-32</t>
  </si>
  <si>
    <t>Region 2 (25 gaging stations)</t>
  </si>
  <si>
    <t>A: 92.7-19,900; ST: 0-9; P: 12-100</t>
  </si>
  <si>
    <t>Region 4 (71 gaging stations)</t>
  </si>
  <si>
    <t>A: 1.07-19,400; ST: 0-28; P: 20-158</t>
  </si>
  <si>
    <t>Region 5 (44 gaging stations)</t>
  </si>
  <si>
    <t>Region 6 (97 gaging stations)</t>
  </si>
  <si>
    <t>Region 7 (25 gaging stations)</t>
  </si>
  <si>
    <t>A: 1.13-9,520</t>
  </si>
  <si>
    <t>Q2</t>
  </si>
  <si>
    <t>Q5</t>
  </si>
  <si>
    <t>Q10</t>
  </si>
  <si>
    <t>Q25</t>
  </si>
  <si>
    <t>Q50</t>
  </si>
  <si>
    <t>Q100</t>
  </si>
  <si>
    <t>Q200</t>
  </si>
  <si>
    <t>Q500</t>
  </si>
  <si>
    <t>Exponent for A</t>
  </si>
  <si>
    <t>Exponent for P</t>
  </si>
  <si>
    <t>Exponent for ST</t>
  </si>
  <si>
    <t>Exponent for J</t>
  </si>
  <si>
    <r>
      <t xml:space="preserve">User: </t>
    </r>
    <r>
      <rPr>
        <sz val="10"/>
        <color indexed="8"/>
        <rFont val="Arial"/>
        <family val="2"/>
      </rPr>
      <t>Enter values in shaded area for this region (9999 indicates a dummy value that must be replaced)</t>
    </r>
  </si>
  <si>
    <t>A=</t>
  </si>
  <si>
    <t>ST=</t>
  </si>
  <si>
    <t>P=</t>
  </si>
  <si>
    <t>J=</t>
  </si>
  <si>
    <t>Constant</t>
  </si>
  <si>
    <t>Estimate of  recurrence interval QT using user-supplied characteristics</t>
  </si>
  <si>
    <t>Exponent for E</t>
  </si>
  <si>
    <t>Exponent for F</t>
  </si>
  <si>
    <t>E=</t>
  </si>
  <si>
    <t>F=</t>
  </si>
  <si>
    <t>A: 1.02-114,000; ST: 0-30; E: 1,200-4,540; F: 12-100</t>
  </si>
  <si>
    <t>A: 1.29-321,000; ST: 0-15; F: 0-100</t>
  </si>
  <si>
    <r>
      <t>Estimate of  recurrence interval Q</t>
    </r>
    <r>
      <rPr>
        <b/>
        <vertAlign val="subscript"/>
        <sz val="10"/>
        <rFont val="Arial"/>
        <family val="2"/>
      </rPr>
      <t>T</t>
    </r>
    <r>
      <rPr>
        <b/>
        <sz val="10"/>
        <rFont val="Arial"/>
        <family val="2"/>
      </rPr>
      <t xml:space="preserve"> using user-supplied characteristics</t>
    </r>
  </si>
  <si>
    <r>
      <t>[Q</t>
    </r>
    <r>
      <rPr>
        <vertAlign val="subscript"/>
        <sz val="10"/>
        <color indexed="8"/>
        <rFont val="Arial"/>
        <family val="2"/>
      </rPr>
      <t>T</t>
    </r>
    <r>
      <rPr>
        <sz val="10"/>
        <color indexed="8"/>
        <rFont val="Arial"/>
        <family val="2"/>
      </rPr>
      <t>, T-year peak streamflow, in cubic feet per second; A, drainage area, in square miles; ST, area of lakes and ponds (storage), in percent; P, mean annual precipitation, in inches; J, mean minimum January temperature, in degrees Fahrenheit; E, elevation, in feet; F, area of forest, in percent]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</si>
</sst>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  <numFmt numFmtId="169" formatCode="0.0"/>
    <numFmt numFmtId="170" formatCode="0.00000"/>
    <numFmt numFmtId="171" formatCode="0.0000"/>
  </numFmts>
  <fonts count="6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vertAlign val="subscript"/>
      <sz val="10"/>
      <name val="Arial"/>
      <family val="2"/>
    </font>
    <font>
      <vertAlign val="subscript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8"/>
      </right>
      <top>
        <color indexed="63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2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vertical="top" wrapText="1"/>
    </xf>
    <xf numFmtId="0" fontId="0" fillId="2" borderId="3" xfId="0" applyFont="1" applyFill="1" applyBorder="1" applyAlignment="1">
      <alignment vertical="top" wrapText="1"/>
    </xf>
    <xf numFmtId="0" fontId="0" fillId="2" borderId="4" xfId="0" applyFont="1" applyFill="1" applyBorder="1" applyAlignment="1">
      <alignment vertical="top" wrapText="1"/>
    </xf>
    <xf numFmtId="168" fontId="0" fillId="2" borderId="1" xfId="0" applyNumberFormat="1" applyFont="1" applyFill="1" applyBorder="1" applyAlignment="1">
      <alignment vertical="top" wrapText="1"/>
    </xf>
    <xf numFmtId="0" fontId="0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vertical="top" wrapText="1"/>
    </xf>
    <xf numFmtId="168" fontId="0" fillId="2" borderId="4" xfId="0" applyNumberFormat="1" applyFont="1" applyFill="1" applyBorder="1" applyAlignment="1">
      <alignment vertical="top" wrapText="1"/>
    </xf>
    <xf numFmtId="0" fontId="1" fillId="2" borderId="8" xfId="0" applyFont="1" applyFill="1" applyBorder="1" applyAlignment="1">
      <alignment horizontal="right" vertical="top" wrapText="1"/>
    </xf>
    <xf numFmtId="0" fontId="0" fillId="3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horizontal="right" vertical="top" wrapText="1"/>
    </xf>
    <xf numFmtId="0" fontId="0" fillId="3" borderId="11" xfId="0" applyFont="1" applyFill="1" applyBorder="1" applyAlignment="1">
      <alignment vertical="top" wrapText="1"/>
    </xf>
    <xf numFmtId="0" fontId="1" fillId="2" borderId="12" xfId="0" applyFont="1" applyFill="1" applyBorder="1" applyAlignment="1">
      <alignment horizontal="right" vertical="top" wrapText="1"/>
    </xf>
    <xf numFmtId="0" fontId="0" fillId="3" borderId="13" xfId="0" applyFont="1" applyFill="1" applyBorder="1" applyAlignment="1">
      <alignment vertical="top" wrapText="1"/>
    </xf>
    <xf numFmtId="0" fontId="1" fillId="2" borderId="14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right" vertical="top" wrapText="1"/>
    </xf>
    <xf numFmtId="0" fontId="0" fillId="3" borderId="18" xfId="0" applyFont="1" applyFill="1" applyBorder="1" applyAlignment="1">
      <alignment vertical="top" wrapText="1"/>
    </xf>
    <xf numFmtId="0" fontId="1" fillId="2" borderId="19" xfId="0" applyFont="1" applyFill="1" applyBorder="1" applyAlignment="1">
      <alignment horizontal="right" vertical="top" wrapText="1"/>
    </xf>
    <xf numFmtId="0" fontId="0" fillId="0" borderId="19" xfId="0" applyFont="1" applyFill="1" applyBorder="1" applyAlignment="1">
      <alignment vertical="top" wrapText="1"/>
    </xf>
    <xf numFmtId="168" fontId="2" fillId="2" borderId="19" xfId="0" applyNumberFormat="1" applyFont="1" applyFill="1" applyBorder="1" applyAlignment="1">
      <alignment horizontal="right" vertical="top" wrapText="1"/>
    </xf>
    <xf numFmtId="168" fontId="2" fillId="0" borderId="1" xfId="0" applyNumberFormat="1" applyFont="1" applyFill="1" applyBorder="1" applyAlignment="1">
      <alignment horizontal="right" vertical="top" wrapText="1"/>
    </xf>
    <xf numFmtId="168" fontId="2" fillId="0" borderId="4" xfId="0" applyNumberFormat="1" applyFont="1" applyFill="1" applyBorder="1" applyAlignment="1">
      <alignment horizontal="right" vertical="top" wrapText="1"/>
    </xf>
    <xf numFmtId="0" fontId="1" fillId="2" borderId="20" xfId="0" applyFont="1" applyFill="1" applyBorder="1" applyAlignment="1">
      <alignment horizontal="right" vertical="top" wrapText="1"/>
    </xf>
    <xf numFmtId="0" fontId="0" fillId="3" borderId="2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168" fontId="2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22" xfId="0" applyFont="1" applyFill="1" applyBorder="1" applyAlignment="1">
      <alignment vertical="top" wrapText="1"/>
    </xf>
    <xf numFmtId="0" fontId="2" fillId="2" borderId="22" xfId="0" applyFont="1" applyFill="1" applyBorder="1" applyAlignment="1">
      <alignment horizontal="center" vertical="top" wrapText="1"/>
    </xf>
    <xf numFmtId="169" fontId="2" fillId="2" borderId="1" xfId="0" applyNumberFormat="1" applyFont="1" applyFill="1" applyBorder="1" applyAlignment="1">
      <alignment horizontal="center" vertical="top" wrapText="1"/>
    </xf>
    <xf numFmtId="168" fontId="2" fillId="2" borderId="1" xfId="0" applyNumberFormat="1" applyFont="1" applyFill="1" applyBorder="1" applyAlignment="1">
      <alignment horizontal="center" vertical="top" wrapText="1"/>
    </xf>
    <xf numFmtId="0" fontId="1" fillId="2" borderId="23" xfId="0" applyFont="1" applyFill="1" applyBorder="1" applyAlignment="1">
      <alignment horizontal="center" wrapText="1"/>
    </xf>
    <xf numFmtId="0" fontId="1" fillId="2" borderId="2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25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16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16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center" wrapText="1"/>
    </xf>
    <xf numFmtId="0" fontId="3" fillId="2" borderId="27" xfId="0" applyFont="1" applyFill="1" applyBorder="1" applyAlignment="1">
      <alignment horizontal="center" wrapText="1"/>
    </xf>
    <xf numFmtId="0" fontId="1" fillId="2" borderId="28" xfId="0" applyFont="1" applyFill="1" applyBorder="1" applyAlignment="1">
      <alignment horizontal="center" wrapText="1"/>
    </xf>
    <xf numFmtId="0" fontId="1" fillId="2" borderId="29" xfId="0" applyFont="1" applyFill="1" applyBorder="1" applyAlignment="1">
      <alignment horizontal="center" wrapText="1"/>
    </xf>
    <xf numFmtId="0" fontId="1" fillId="2" borderId="30" xfId="0" applyFont="1" applyFill="1" applyBorder="1" applyAlignment="1">
      <alignment horizontal="center" wrapText="1"/>
    </xf>
    <xf numFmtId="0" fontId="1" fillId="2" borderId="3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170" fontId="0" fillId="2" borderId="1" xfId="0" applyNumberFormat="1" applyFont="1" applyFill="1" applyBorder="1" applyAlignment="1">
      <alignment vertical="top" wrapText="1"/>
    </xf>
    <xf numFmtId="171" fontId="0" fillId="2" borderId="1" xfId="0" applyNumberFormat="1" applyFont="1" applyFill="1" applyBorder="1" applyAlignment="1">
      <alignment vertical="top" wrapText="1"/>
    </xf>
    <xf numFmtId="3" fontId="0" fillId="2" borderId="1" xfId="0" applyNumberFormat="1" applyFont="1" applyFill="1" applyBorder="1" applyAlignment="1">
      <alignment vertical="top" wrapText="1"/>
    </xf>
    <xf numFmtId="2" fontId="0" fillId="2" borderId="1" xfId="0" applyNumberFormat="1" applyFont="1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showGridLines="0" tabSelected="1" workbookViewId="0" topLeftCell="A43">
      <selection activeCell="C82" sqref="C82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2.28125" style="1" customWidth="1"/>
    <col min="4" max="4" width="10.57421875" style="1" customWidth="1"/>
    <col min="5" max="5" width="12.140625" style="1" customWidth="1"/>
    <col min="6" max="6" width="11.28125" style="1" customWidth="1"/>
    <col min="7" max="7" width="15.421875" style="1" customWidth="1"/>
    <col min="8" max="8" width="18.57421875" style="1" customWidth="1"/>
    <col min="9" max="9" width="17.140625" style="1" customWidth="1"/>
    <col min="10" max="10" width="15.8515625" style="1" customWidth="1"/>
    <col min="11" max="11" width="8.28125" style="1" customWidth="1"/>
    <col min="12" max="16384" width="9.140625" style="1" customWidth="1"/>
  </cols>
  <sheetData>
    <row r="1" spans="1:11" ht="27.7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1"/>
    </row>
    <row r="2" ht="15.75" customHeight="1"/>
    <row r="3" spans="1:11" ht="47.25" customHeight="1">
      <c r="A3" s="46" t="s">
        <v>41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54" customHeight="1">
      <c r="A5" s="7"/>
      <c r="B5" s="8" t="s">
        <v>32</v>
      </c>
      <c r="C5" s="8" t="s">
        <v>23</v>
      </c>
      <c r="D5" s="8" t="s">
        <v>25</v>
      </c>
      <c r="E5" s="8" t="s">
        <v>24</v>
      </c>
      <c r="F5" s="8" t="s">
        <v>26</v>
      </c>
      <c r="G5" s="9" t="s">
        <v>1</v>
      </c>
      <c r="H5" s="18" t="s">
        <v>2</v>
      </c>
      <c r="I5" s="19" t="s">
        <v>3</v>
      </c>
      <c r="J5" s="52" t="s">
        <v>40</v>
      </c>
      <c r="K5" s="53"/>
      <c r="L5" s="3"/>
    </row>
    <row r="6" spans="2:12" ht="57" customHeight="1">
      <c r="B6" s="54" t="s">
        <v>4</v>
      </c>
      <c r="C6" s="55"/>
      <c r="D6" s="55"/>
      <c r="E6" s="55"/>
      <c r="F6" s="56"/>
      <c r="G6" s="34"/>
      <c r="H6" s="34"/>
      <c r="I6" s="10"/>
      <c r="J6" s="44" t="s">
        <v>27</v>
      </c>
      <c r="K6" s="45"/>
      <c r="L6" s="3"/>
    </row>
    <row r="7" spans="2:12" ht="15" customHeight="1">
      <c r="B7" s="39"/>
      <c r="C7" s="40"/>
      <c r="D7" s="40"/>
      <c r="E7" s="40"/>
      <c r="F7" s="57"/>
      <c r="J7" s="12" t="s">
        <v>28</v>
      </c>
      <c r="K7" s="13">
        <v>9999</v>
      </c>
      <c r="L7" s="3"/>
    </row>
    <row r="8" spans="2:12" ht="15" customHeight="1">
      <c r="B8" s="41" t="s">
        <v>5</v>
      </c>
      <c r="C8" s="42"/>
      <c r="D8" s="42"/>
      <c r="E8" s="42"/>
      <c r="F8" s="43"/>
      <c r="J8" s="14" t="s">
        <v>29</v>
      </c>
      <c r="K8" s="15">
        <v>9999</v>
      </c>
      <c r="L8" s="3"/>
    </row>
    <row r="9" spans="2:12" ht="15" customHeight="1">
      <c r="B9" s="41" t="s">
        <v>6</v>
      </c>
      <c r="C9" s="42"/>
      <c r="D9" s="42"/>
      <c r="E9" s="42"/>
      <c r="F9" s="43"/>
      <c r="G9" s="34"/>
      <c r="H9" s="34"/>
      <c r="I9" s="10"/>
      <c r="J9" s="14" t="s">
        <v>30</v>
      </c>
      <c r="K9" s="15">
        <v>9999</v>
      </c>
      <c r="L9" s="3"/>
    </row>
    <row r="10" spans="7:12" ht="15" customHeight="1">
      <c r="G10" s="34"/>
      <c r="H10" s="34"/>
      <c r="I10" s="10"/>
      <c r="J10" s="16" t="s">
        <v>31</v>
      </c>
      <c r="K10" s="17">
        <v>9999</v>
      </c>
      <c r="L10" s="3"/>
    </row>
    <row r="11" spans="1:11" ht="12.75" customHeight="1">
      <c r="A11" s="1" t="s">
        <v>15</v>
      </c>
      <c r="B11" s="1">
        <v>0.004119</v>
      </c>
      <c r="C11" s="1">
        <v>0.8361</v>
      </c>
      <c r="D11" s="63">
        <v>-0.359</v>
      </c>
      <c r="E11" s="63">
        <v>0.911</v>
      </c>
      <c r="F11" s="1">
        <v>1.635</v>
      </c>
      <c r="G11" s="2">
        <v>0.158</v>
      </c>
      <c r="H11" s="2">
        <v>38</v>
      </c>
      <c r="I11" s="2">
        <v>0.88</v>
      </c>
      <c r="J11" s="11">
        <f>B11*$K$7^C11*($K$8+1)^D11*$K$9^E11*($K$10+32)^F11</f>
        <v>5120516021.048521</v>
      </c>
      <c r="K11" s="5"/>
    </row>
    <row r="12" spans="1:10" ht="12.75" customHeight="1">
      <c r="A12" s="1" t="s">
        <v>16</v>
      </c>
      <c r="B12" s="1">
        <v>0.009024</v>
      </c>
      <c r="C12" s="1">
        <v>0.8322</v>
      </c>
      <c r="D12" s="63">
        <v>-0.367</v>
      </c>
      <c r="E12" s="1">
        <v>0.8128</v>
      </c>
      <c r="F12" s="6">
        <v>1.64</v>
      </c>
      <c r="G12" s="2">
        <v>0.156</v>
      </c>
      <c r="H12" s="2">
        <v>37</v>
      </c>
      <c r="I12" s="2">
        <v>1.3</v>
      </c>
      <c r="J12" s="6">
        <f aca="true" t="shared" si="0" ref="J12:J18">B12*$K$7^C12*($K$8+1)^D12*$K$9^E12*($K$10+32)^F12</f>
        <v>4261202562.3505707</v>
      </c>
    </row>
    <row r="13" spans="1:10" ht="12.75" customHeight="1">
      <c r="A13" s="1" t="s">
        <v>17</v>
      </c>
      <c r="B13" s="62">
        <v>0.0145</v>
      </c>
      <c r="C13" s="1">
        <v>0.8306</v>
      </c>
      <c r="D13" s="1">
        <v>-0.3691</v>
      </c>
      <c r="E13" s="1">
        <v>0.7655</v>
      </c>
      <c r="F13" s="1">
        <v>1.622</v>
      </c>
      <c r="G13" s="2">
        <v>0.157</v>
      </c>
      <c r="H13" s="2">
        <v>37</v>
      </c>
      <c r="I13" s="2">
        <v>1.8</v>
      </c>
      <c r="J13" s="6">
        <f>B13*$K$7^C13*($K$8+1)^D13*$K$9^E13*($K$10+32)^F13</f>
        <v>3626427694.894401</v>
      </c>
    </row>
    <row r="14" spans="1:10" ht="12.75" customHeight="1">
      <c r="A14" s="1" t="s">
        <v>18</v>
      </c>
      <c r="B14" s="1">
        <v>0.02522</v>
      </c>
      <c r="C14" s="1">
        <v>0.8292</v>
      </c>
      <c r="D14" s="1">
        <v>-0.3697</v>
      </c>
      <c r="E14" s="1">
        <v>0.7165</v>
      </c>
      <c r="F14" s="1">
        <v>1.588</v>
      </c>
      <c r="G14" s="2">
        <v>0.161</v>
      </c>
      <c r="H14" s="2">
        <v>38</v>
      </c>
      <c r="I14" s="2">
        <v>2.4</v>
      </c>
      <c r="J14" s="6">
        <f t="shared" si="0"/>
        <v>2882787218.6906652</v>
      </c>
    </row>
    <row r="15" spans="1:10" ht="12.75" customHeight="1">
      <c r="A15" s="1" t="s">
        <v>19</v>
      </c>
      <c r="B15" s="1">
        <v>0.03711</v>
      </c>
      <c r="C15" s="1">
        <v>0.8286</v>
      </c>
      <c r="D15" s="1">
        <v>-0.3693</v>
      </c>
      <c r="E15" s="1">
        <v>0.6847</v>
      </c>
      <c r="F15" s="1">
        <v>1.559</v>
      </c>
      <c r="G15" s="2">
        <v>0.166</v>
      </c>
      <c r="H15" s="2">
        <v>40</v>
      </c>
      <c r="I15" s="2">
        <v>2.8</v>
      </c>
      <c r="J15" s="6">
        <f t="shared" si="0"/>
        <v>2418359629.975949</v>
      </c>
    </row>
    <row r="16" spans="1:10" ht="12.75" customHeight="1">
      <c r="A16" s="1" t="s">
        <v>20</v>
      </c>
      <c r="B16" s="1">
        <v>0.05364</v>
      </c>
      <c r="C16" s="1">
        <v>0.8281</v>
      </c>
      <c r="D16" s="1">
        <v>-0.3683</v>
      </c>
      <c r="E16" s="1">
        <v>0.6556</v>
      </c>
      <c r="F16" s="1">
        <v>1.527</v>
      </c>
      <c r="G16" s="2">
        <v>0.171</v>
      </c>
      <c r="H16" s="2">
        <v>41</v>
      </c>
      <c r="I16" s="2">
        <v>3.1</v>
      </c>
      <c r="J16" s="6">
        <f t="shared" si="0"/>
        <v>2000216334.3178973</v>
      </c>
    </row>
    <row r="17" spans="1:10" ht="12.75" customHeight="1">
      <c r="A17" s="1" t="s">
        <v>21</v>
      </c>
      <c r="B17" s="1">
        <v>0.07658</v>
      </c>
      <c r="C17" s="1">
        <v>0.8276</v>
      </c>
      <c r="D17" s="1">
        <v>-0.3669</v>
      </c>
      <c r="E17" s="1">
        <v>0.6284</v>
      </c>
      <c r="F17" s="1">
        <v>1.495</v>
      </c>
      <c r="G17" s="2">
        <v>0.178</v>
      </c>
      <c r="H17" s="2">
        <v>43</v>
      </c>
      <c r="I17" s="2">
        <v>3.4</v>
      </c>
      <c r="J17" s="6">
        <f t="shared" si="0"/>
        <v>1669020803.7481518</v>
      </c>
    </row>
    <row r="18" spans="1:10" ht="12.75" customHeight="1">
      <c r="A18" s="1" t="s">
        <v>22</v>
      </c>
      <c r="B18" s="1">
        <v>0.1209</v>
      </c>
      <c r="C18" s="1">
        <v>0.8272</v>
      </c>
      <c r="D18" s="1">
        <v>-0.3646</v>
      </c>
      <c r="E18" s="1">
        <v>0.5948</v>
      </c>
      <c r="F18" s="1">
        <v>1.449</v>
      </c>
      <c r="G18" s="2">
        <v>0.188</v>
      </c>
      <c r="H18" s="2">
        <v>45</v>
      </c>
      <c r="I18" s="2">
        <v>3.6</v>
      </c>
      <c r="J18" s="6">
        <f t="shared" si="0"/>
        <v>1287989524.9077754</v>
      </c>
    </row>
    <row r="19" spans="7:9" ht="12.75">
      <c r="G19" s="2"/>
      <c r="H19" s="2"/>
      <c r="I19" s="2"/>
    </row>
    <row r="20" spans="2:11" ht="69" customHeight="1">
      <c r="B20" s="59" t="s">
        <v>7</v>
      </c>
      <c r="C20" s="60"/>
      <c r="D20" s="60"/>
      <c r="E20" s="60"/>
      <c r="F20" s="61"/>
      <c r="G20" s="58"/>
      <c r="H20" s="58"/>
      <c r="I20" s="58"/>
      <c r="J20" s="44" t="s">
        <v>27</v>
      </c>
      <c r="K20" s="45"/>
    </row>
    <row r="21" spans="2:11" ht="16.5" customHeight="1">
      <c r="B21" s="41" t="s">
        <v>5</v>
      </c>
      <c r="C21" s="42"/>
      <c r="D21" s="42"/>
      <c r="E21" s="42"/>
      <c r="F21" s="43"/>
      <c r="G21" s="58"/>
      <c r="H21" s="58"/>
      <c r="I21" s="58"/>
      <c r="J21" s="12" t="s">
        <v>28</v>
      </c>
      <c r="K21" s="13">
        <v>9999</v>
      </c>
    </row>
    <row r="22" spans="2:11" ht="15.75" customHeight="1">
      <c r="B22" s="41" t="s">
        <v>8</v>
      </c>
      <c r="C22" s="42"/>
      <c r="D22" s="42"/>
      <c r="E22" s="42"/>
      <c r="F22" s="43"/>
      <c r="G22" s="58"/>
      <c r="H22" s="58"/>
      <c r="I22" s="58"/>
      <c r="J22" s="14" t="s">
        <v>29</v>
      </c>
      <c r="K22" s="15">
        <v>9999</v>
      </c>
    </row>
    <row r="23" spans="2:11" ht="15.75" customHeight="1">
      <c r="B23" s="20"/>
      <c r="C23" s="21"/>
      <c r="D23" s="21"/>
      <c r="E23" s="21"/>
      <c r="F23" s="22"/>
      <c r="G23" s="2"/>
      <c r="H23" s="2"/>
      <c r="I23" s="2"/>
      <c r="J23" s="23" t="s">
        <v>30</v>
      </c>
      <c r="K23" s="24">
        <v>9999</v>
      </c>
    </row>
    <row r="24" spans="1:12" ht="12.75" customHeight="1">
      <c r="A24" s="1" t="s">
        <v>15</v>
      </c>
      <c r="B24" s="1">
        <v>0.7479</v>
      </c>
      <c r="C24" s="63">
        <v>0.958</v>
      </c>
      <c r="D24" s="1">
        <v>-0.03292</v>
      </c>
      <c r="E24" s="1">
        <v>0.9284</v>
      </c>
      <c r="G24" s="2">
        <v>0.121</v>
      </c>
      <c r="H24" s="2">
        <v>28</v>
      </c>
      <c r="I24" s="20">
        <v>0.82</v>
      </c>
      <c r="J24" s="27">
        <f>B24*$K$21^C24*($K$22+1)^D24*$K$23^E24</f>
        <v>19394634.6904126</v>
      </c>
      <c r="K24" s="26"/>
      <c r="L24" s="3"/>
    </row>
    <row r="25" spans="1:11" ht="12.75" customHeight="1">
      <c r="A25" s="1" t="s">
        <v>16</v>
      </c>
      <c r="B25" s="1">
        <v>1.021</v>
      </c>
      <c r="C25" s="1">
        <v>0.9449</v>
      </c>
      <c r="D25" s="1">
        <v>-0.03603</v>
      </c>
      <c r="E25" s="1">
        <v>0.9359</v>
      </c>
      <c r="G25" s="2">
        <v>0.116</v>
      </c>
      <c r="H25" s="2">
        <v>27</v>
      </c>
      <c r="I25" s="2">
        <v>1.5</v>
      </c>
      <c r="J25" s="11">
        <f aca="true" t="shared" si="1" ref="J25:J30">B25*$K$21^C25*($K$22+1)^D25*$K$23^E25</f>
        <v>24435658.998893905</v>
      </c>
      <c r="K25" s="5"/>
    </row>
    <row r="26" spans="1:10" ht="12.75" customHeight="1">
      <c r="A26" s="1" t="s">
        <v>17</v>
      </c>
      <c r="B26" s="1">
        <v>1.184</v>
      </c>
      <c r="C26" s="1">
        <v>0.9368</v>
      </c>
      <c r="D26" s="1">
        <v>-0.03813</v>
      </c>
      <c r="E26" s="63">
        <v>0.95</v>
      </c>
      <c r="G26" s="2">
        <v>0.119</v>
      </c>
      <c r="H26" s="2">
        <v>28</v>
      </c>
      <c r="I26" s="37">
        <v>2</v>
      </c>
      <c r="J26" s="6">
        <f t="shared" si="1"/>
        <v>29373098.090829555</v>
      </c>
    </row>
    <row r="27" spans="1:10" ht="12.75" customHeight="1">
      <c r="A27" s="1" t="s">
        <v>18</v>
      </c>
      <c r="B27" s="1">
        <v>1.374</v>
      </c>
      <c r="C27" s="1">
        <v>0.9274</v>
      </c>
      <c r="D27" s="1">
        <v>-0.04074</v>
      </c>
      <c r="E27" s="1">
        <v>0.9713</v>
      </c>
      <c r="G27" s="2">
        <v>0.129</v>
      </c>
      <c r="H27" s="2">
        <v>30</v>
      </c>
      <c r="I27" s="2">
        <v>2.5</v>
      </c>
      <c r="J27" s="6">
        <f t="shared" si="1"/>
        <v>37131651.78965365</v>
      </c>
    </row>
    <row r="28" spans="1:10" ht="12.75" customHeight="1">
      <c r="A28" s="1" t="s">
        <v>19</v>
      </c>
      <c r="B28" s="1">
        <v>1.506</v>
      </c>
      <c r="C28" s="1">
        <v>0.9209</v>
      </c>
      <c r="D28" s="1">
        <v>-0.04263</v>
      </c>
      <c r="E28" s="1">
        <v>0.9887</v>
      </c>
      <c r="G28" s="2">
        <v>0.141</v>
      </c>
      <c r="H28" s="2">
        <v>33</v>
      </c>
      <c r="I28" s="2">
        <v>2.7</v>
      </c>
      <c r="J28" s="6">
        <f t="shared" si="1"/>
        <v>44220335.662198864</v>
      </c>
    </row>
    <row r="29" spans="1:10" ht="12.75" customHeight="1">
      <c r="A29" s="1" t="s">
        <v>20</v>
      </c>
      <c r="B29" s="1">
        <v>1.628</v>
      </c>
      <c r="C29" s="1">
        <v>0.9147</v>
      </c>
      <c r="D29" s="1">
        <v>-0.04448</v>
      </c>
      <c r="E29" s="1">
        <v>1.007</v>
      </c>
      <c r="G29" s="2">
        <v>0.154</v>
      </c>
      <c r="H29" s="2">
        <v>37</v>
      </c>
      <c r="I29" s="2">
        <v>2.7</v>
      </c>
      <c r="J29" s="6">
        <f t="shared" si="1"/>
        <v>52535266.29782252</v>
      </c>
    </row>
    <row r="30" spans="1:10" ht="12.75" customHeight="1">
      <c r="A30" s="1" t="s">
        <v>21</v>
      </c>
      <c r="B30" s="1">
        <v>1.742</v>
      </c>
      <c r="C30" s="1">
        <v>0.9086</v>
      </c>
      <c r="D30" s="1">
        <v>-0.04629</v>
      </c>
      <c r="E30" s="1">
        <v>1.027</v>
      </c>
      <c r="G30" s="2">
        <v>0.168</v>
      </c>
      <c r="H30" s="2">
        <v>40</v>
      </c>
      <c r="I30" s="2">
        <v>2.7</v>
      </c>
      <c r="J30" s="6">
        <f t="shared" si="1"/>
        <v>62835356.64610096</v>
      </c>
    </row>
    <row r="31" spans="1:10" ht="12.75" customHeight="1">
      <c r="A31" s="1" t="s">
        <v>22</v>
      </c>
      <c r="B31" s="6">
        <v>1.88</v>
      </c>
      <c r="C31" s="1">
        <v>0.9008</v>
      </c>
      <c r="D31" s="1">
        <v>-0.04864</v>
      </c>
      <c r="E31" s="1">
        <v>1.056</v>
      </c>
      <c r="G31" s="2">
        <v>0.189</v>
      </c>
      <c r="H31" s="2">
        <v>46</v>
      </c>
      <c r="I31" s="2">
        <v>2.6</v>
      </c>
      <c r="J31" s="6">
        <f>B31*$K$21^C31*($K$22+1)^D31*$K$23^E31</f>
        <v>80670149.58927238</v>
      </c>
    </row>
    <row r="32" spans="7:9" ht="12.75">
      <c r="G32" s="2"/>
      <c r="H32" s="2"/>
      <c r="I32" s="2"/>
    </row>
    <row r="33" spans="2:11" ht="61.5" customHeight="1">
      <c r="B33" s="59" t="s">
        <v>9</v>
      </c>
      <c r="C33" s="60"/>
      <c r="D33" s="60"/>
      <c r="E33" s="60"/>
      <c r="F33" s="61"/>
      <c r="G33" s="58"/>
      <c r="H33" s="58"/>
      <c r="I33" s="58"/>
      <c r="J33" s="44" t="s">
        <v>27</v>
      </c>
      <c r="K33" s="45"/>
    </row>
    <row r="34" spans="2:11" ht="15" customHeight="1">
      <c r="B34" s="41" t="s">
        <v>5</v>
      </c>
      <c r="C34" s="42"/>
      <c r="D34" s="42"/>
      <c r="E34" s="42"/>
      <c r="F34" s="43"/>
      <c r="G34" s="58"/>
      <c r="H34" s="58"/>
      <c r="I34" s="58"/>
      <c r="J34" s="12" t="s">
        <v>28</v>
      </c>
      <c r="K34" s="13">
        <v>9999</v>
      </c>
    </row>
    <row r="35" spans="2:11" ht="14.25" customHeight="1">
      <c r="B35" s="41" t="s">
        <v>10</v>
      </c>
      <c r="C35" s="42"/>
      <c r="D35" s="42"/>
      <c r="E35" s="42"/>
      <c r="F35" s="43"/>
      <c r="G35" s="58"/>
      <c r="H35" s="58"/>
      <c r="I35" s="58"/>
      <c r="J35" s="14" t="s">
        <v>29</v>
      </c>
      <c r="K35" s="15">
        <v>9999</v>
      </c>
    </row>
    <row r="36" spans="2:11" ht="14.25" customHeight="1">
      <c r="B36" s="20"/>
      <c r="C36" s="21"/>
      <c r="D36" s="21"/>
      <c r="E36" s="21"/>
      <c r="F36" s="22"/>
      <c r="G36" s="2"/>
      <c r="H36" s="2"/>
      <c r="I36" s="2"/>
      <c r="J36" s="16" t="s">
        <v>30</v>
      </c>
      <c r="K36" s="17">
        <v>9999</v>
      </c>
    </row>
    <row r="37" spans="1:11" ht="12.75">
      <c r="A37" s="1" t="s">
        <v>15</v>
      </c>
      <c r="B37" s="1">
        <v>0.2535</v>
      </c>
      <c r="C37" s="1">
        <v>0.9462</v>
      </c>
      <c r="D37" s="1">
        <v>-0.1981</v>
      </c>
      <c r="E37" s="1">
        <v>1.201</v>
      </c>
      <c r="G37" s="2">
        <v>0.177</v>
      </c>
      <c r="H37" s="2">
        <v>42</v>
      </c>
      <c r="I37" s="2">
        <v>0.98</v>
      </c>
      <c r="J37" s="11">
        <f>B37*$K$34^C37*($K$35+1)^D37*$K$36^E37</f>
        <v>15859325.300772151</v>
      </c>
      <c r="K37" s="5"/>
    </row>
    <row r="38" spans="1:10" ht="12.75" customHeight="1">
      <c r="A38" s="1" t="s">
        <v>16</v>
      </c>
      <c r="B38" s="1">
        <v>0.5171</v>
      </c>
      <c r="C38" s="1">
        <v>0.9084</v>
      </c>
      <c r="D38" s="1">
        <v>-0.2128</v>
      </c>
      <c r="E38" s="1">
        <v>1.162</v>
      </c>
      <c r="G38" s="2">
        <v>0.162</v>
      </c>
      <c r="H38" s="2">
        <v>39</v>
      </c>
      <c r="I38" s="2">
        <v>2.2</v>
      </c>
      <c r="J38" s="11">
        <f aca="true" t="shared" si="2" ref="J38:J43">B38*$K$34^C38*($K$35+1)^D38*$K$36^E38</f>
        <v>13927867.191862548</v>
      </c>
    </row>
    <row r="39" spans="1:10" ht="12.75" customHeight="1">
      <c r="A39" s="1" t="s">
        <v>17</v>
      </c>
      <c r="B39" s="1">
        <v>0.7445</v>
      </c>
      <c r="C39" s="1">
        <v>0.8887</v>
      </c>
      <c r="D39" s="1">
        <v>-0.2204</v>
      </c>
      <c r="E39" s="1">
        <v>1.147</v>
      </c>
      <c r="G39" s="2">
        <v>0.159</v>
      </c>
      <c r="H39" s="2">
        <v>38</v>
      </c>
      <c r="I39" s="2">
        <v>3.5</v>
      </c>
      <c r="J39" s="11">
        <f t="shared" si="2"/>
        <v>13582392.872573264</v>
      </c>
    </row>
    <row r="40" spans="1:10" ht="12.75" customHeight="1">
      <c r="A40" s="1" t="s">
        <v>18</v>
      </c>
      <c r="B40" s="1">
        <v>1.091</v>
      </c>
      <c r="C40" s="1">
        <v>0.8686</v>
      </c>
      <c r="D40" s="1">
        <v>-0.2273</v>
      </c>
      <c r="E40" s="1">
        <v>1.131</v>
      </c>
      <c r="G40" s="2">
        <v>0.164</v>
      </c>
      <c r="H40" s="2">
        <v>39</v>
      </c>
      <c r="I40" s="37">
        <v>5</v>
      </c>
      <c r="J40" s="11">
        <f t="shared" si="2"/>
        <v>13394851.545977382</v>
      </c>
    </row>
    <row r="41" spans="1:10" ht="12.75" customHeight="1">
      <c r="A41" s="1" t="s">
        <v>19</v>
      </c>
      <c r="B41" s="1">
        <v>1.395</v>
      </c>
      <c r="C41" s="1">
        <v>0.8563</v>
      </c>
      <c r="D41" s="1">
        <v>-0.2313</v>
      </c>
      <c r="E41" s="6">
        <v>1.12</v>
      </c>
      <c r="G41" s="2">
        <v>0.172</v>
      </c>
      <c r="H41" s="2">
        <v>41</v>
      </c>
      <c r="I41" s="2">
        <v>5.9</v>
      </c>
      <c r="J41" s="11">
        <f t="shared" si="2"/>
        <v>13319513.847694386</v>
      </c>
    </row>
    <row r="42" spans="1:10" ht="12.75" customHeight="1">
      <c r="A42" s="1" t="s">
        <v>20</v>
      </c>
      <c r="B42" s="1">
        <v>1.738</v>
      </c>
      <c r="C42" s="1">
        <v>0.8457</v>
      </c>
      <c r="D42" s="1">
        <v>-0.2347</v>
      </c>
      <c r="E42" s="1">
        <v>1.109</v>
      </c>
      <c r="G42" s="2">
        <v>0.183</v>
      </c>
      <c r="H42" s="2">
        <v>44</v>
      </c>
      <c r="I42" s="2">
        <v>6.6</v>
      </c>
      <c r="J42" s="11">
        <f t="shared" si="2"/>
        <v>13181501.285248548</v>
      </c>
    </row>
    <row r="43" spans="1:10" ht="12.75" customHeight="1">
      <c r="A43" s="1" t="s">
        <v>21</v>
      </c>
      <c r="B43" s="1">
        <v>2.124</v>
      </c>
      <c r="C43" s="1">
        <v>0.8363</v>
      </c>
      <c r="D43" s="1">
        <v>-0.2377</v>
      </c>
      <c r="E43" s="1">
        <v>1.099</v>
      </c>
      <c r="G43" s="2">
        <v>0.194</v>
      </c>
      <c r="H43" s="2">
        <v>47</v>
      </c>
      <c r="I43" s="2">
        <v>7.1</v>
      </c>
      <c r="J43" s="11">
        <f t="shared" si="2"/>
        <v>13106008.919785906</v>
      </c>
    </row>
    <row r="44" spans="1:10" ht="12.75" customHeight="1">
      <c r="A44" s="1" t="s">
        <v>22</v>
      </c>
      <c r="B44" s="1">
        <v>2.704</v>
      </c>
      <c r="C44" s="1">
        <v>0.8253</v>
      </c>
      <c r="D44" s="1">
        <v>-0.2413</v>
      </c>
      <c r="E44" s="1">
        <v>1.088</v>
      </c>
      <c r="G44" s="2">
        <v>0.212</v>
      </c>
      <c r="H44" s="2">
        <v>52</v>
      </c>
      <c r="I44" s="2">
        <v>7.4</v>
      </c>
      <c r="J44" s="11">
        <f>B44*$K$34^C44*($K$35+1)^D44*$K$36^E44</f>
        <v>13180248.228119548</v>
      </c>
    </row>
    <row r="45" spans="7:9" ht="12.75">
      <c r="G45" s="2"/>
      <c r="H45" s="2"/>
      <c r="I45" s="2"/>
    </row>
    <row r="46" spans="1:11" ht="53.25" customHeight="1">
      <c r="A46" s="7"/>
      <c r="B46" s="8" t="s">
        <v>32</v>
      </c>
      <c r="C46" s="8" t="s">
        <v>23</v>
      </c>
      <c r="D46" s="8" t="s">
        <v>25</v>
      </c>
      <c r="E46" s="8" t="s">
        <v>34</v>
      </c>
      <c r="F46" s="8" t="s">
        <v>35</v>
      </c>
      <c r="G46" s="9" t="s">
        <v>1</v>
      </c>
      <c r="H46" s="18" t="s">
        <v>2</v>
      </c>
      <c r="I46" s="19" t="s">
        <v>3</v>
      </c>
      <c r="J46" s="52" t="s">
        <v>33</v>
      </c>
      <c r="K46" s="53"/>
    </row>
    <row r="47" spans="2:11" ht="51.75" customHeight="1">
      <c r="B47" s="54" t="s">
        <v>11</v>
      </c>
      <c r="C47" s="55"/>
      <c r="D47" s="55"/>
      <c r="E47" s="55"/>
      <c r="F47" s="56"/>
      <c r="G47" s="58"/>
      <c r="H47" s="58"/>
      <c r="I47" s="58"/>
      <c r="J47" s="44" t="s">
        <v>27</v>
      </c>
      <c r="K47" s="45"/>
    </row>
    <row r="48" spans="2:11" ht="14.25" customHeight="1">
      <c r="B48" s="39"/>
      <c r="C48" s="40"/>
      <c r="D48" s="40"/>
      <c r="E48" s="40"/>
      <c r="F48" s="57"/>
      <c r="G48" s="58"/>
      <c r="H48" s="58"/>
      <c r="I48" s="58"/>
      <c r="J48" s="12" t="s">
        <v>28</v>
      </c>
      <c r="K48" s="13">
        <v>9999</v>
      </c>
    </row>
    <row r="49" spans="2:11" ht="12.75" customHeight="1">
      <c r="B49" s="41" t="s">
        <v>5</v>
      </c>
      <c r="C49" s="42"/>
      <c r="D49" s="42"/>
      <c r="E49" s="42"/>
      <c r="F49" s="43"/>
      <c r="G49" s="58"/>
      <c r="H49" s="58"/>
      <c r="I49" s="58"/>
      <c r="J49" s="14" t="s">
        <v>29</v>
      </c>
      <c r="K49" s="15">
        <v>9999</v>
      </c>
    </row>
    <row r="50" spans="2:11" ht="12.75" customHeight="1">
      <c r="B50" s="41" t="s">
        <v>38</v>
      </c>
      <c r="C50" s="42"/>
      <c r="D50" s="42"/>
      <c r="E50" s="42"/>
      <c r="F50" s="43"/>
      <c r="G50" s="58"/>
      <c r="H50" s="58"/>
      <c r="I50" s="58"/>
      <c r="J50" s="14" t="s">
        <v>36</v>
      </c>
      <c r="K50" s="15">
        <v>9999</v>
      </c>
    </row>
    <row r="51" spans="2:11" ht="12.75" customHeight="1">
      <c r="B51" s="20"/>
      <c r="C51" s="21"/>
      <c r="D51" s="21"/>
      <c r="E51" s="21"/>
      <c r="F51" s="22"/>
      <c r="G51" s="2"/>
      <c r="H51" s="2"/>
      <c r="I51" s="2"/>
      <c r="J51" s="16" t="s">
        <v>37</v>
      </c>
      <c r="K51" s="17">
        <v>9999</v>
      </c>
    </row>
    <row r="52" spans="1:10" ht="12.75" customHeight="1">
      <c r="A52" s="1" t="s">
        <v>15</v>
      </c>
      <c r="B52" s="64">
        <v>13640</v>
      </c>
      <c r="C52" s="1">
        <v>1.032</v>
      </c>
      <c r="D52" s="1">
        <v>-0.5391</v>
      </c>
      <c r="E52" s="63">
        <v>-0.597</v>
      </c>
      <c r="F52" s="1">
        <v>-0.7154</v>
      </c>
      <c r="G52" s="38">
        <v>0.26</v>
      </c>
      <c r="H52" s="2">
        <v>66</v>
      </c>
      <c r="I52" s="2">
        <v>0.35</v>
      </c>
      <c r="J52" s="6">
        <f>B52*$K$48^C52*($K$49+1)^D52*$K$50^E52*($K$51+1)^F52</f>
        <v>7.191102474403508</v>
      </c>
    </row>
    <row r="53" spans="1:10" ht="12.75" customHeight="1">
      <c r="A53" s="1" t="s">
        <v>16</v>
      </c>
      <c r="B53" s="64">
        <v>126000</v>
      </c>
      <c r="C53" s="1">
        <v>0.9885</v>
      </c>
      <c r="D53" s="1">
        <v>-0.5702</v>
      </c>
      <c r="E53" s="1">
        <v>-0.8275</v>
      </c>
      <c r="F53" s="1">
        <v>-0.6327</v>
      </c>
      <c r="G53" s="2">
        <v>0.234</v>
      </c>
      <c r="H53" s="2">
        <v>58</v>
      </c>
      <c r="I53" s="2">
        <v>0.67</v>
      </c>
      <c r="J53" s="6">
        <f aca="true" t="shared" si="3" ref="J53:J58">B53*$K$48^C53*($K$49+1)^D53*$K$50^E53*($K$51+1)^F53</f>
        <v>8.56571366373631</v>
      </c>
    </row>
    <row r="54" spans="1:10" ht="12.75" customHeight="1">
      <c r="A54" s="1" t="s">
        <v>17</v>
      </c>
      <c r="B54" s="64">
        <v>395300</v>
      </c>
      <c r="C54" s="1">
        <v>0.9641</v>
      </c>
      <c r="D54" s="1">
        <v>-0.5856</v>
      </c>
      <c r="E54" s="1">
        <v>-0.9496</v>
      </c>
      <c r="F54" s="1">
        <v>-0.5769</v>
      </c>
      <c r="G54" s="2">
        <v>0.221</v>
      </c>
      <c r="H54" s="2">
        <v>54</v>
      </c>
      <c r="I54" s="2">
        <v>1.1</v>
      </c>
      <c r="J54" s="6">
        <f t="shared" si="3"/>
        <v>10.114075344784785</v>
      </c>
    </row>
    <row r="55" spans="1:10" ht="12.75" customHeight="1">
      <c r="A55" s="1" t="s">
        <v>18</v>
      </c>
      <c r="B55" s="64">
        <v>1256000</v>
      </c>
      <c r="C55" s="1">
        <v>0.9384</v>
      </c>
      <c r="D55" s="1">
        <v>-0.6004</v>
      </c>
      <c r="E55" s="1">
        <v>-1.075</v>
      </c>
      <c r="F55" s="1">
        <v>-0.5128</v>
      </c>
      <c r="G55" s="38">
        <v>0.21</v>
      </c>
      <c r="H55" s="2">
        <v>51</v>
      </c>
      <c r="I55" s="2">
        <v>1.7</v>
      </c>
      <c r="J55" s="6">
        <f t="shared" si="3"/>
        <v>12.583329593196888</v>
      </c>
    </row>
    <row r="56" spans="1:10" ht="12.75" customHeight="1">
      <c r="A56" s="1" t="s">
        <v>19</v>
      </c>
      <c r="B56" s="64">
        <v>2518000</v>
      </c>
      <c r="C56" s="1">
        <v>0.9228</v>
      </c>
      <c r="D56" s="1">
        <v>-0.6088</v>
      </c>
      <c r="E56" s="6">
        <v>-1.15</v>
      </c>
      <c r="F56" s="1">
        <v>-0.4708</v>
      </c>
      <c r="G56" s="38">
        <v>0.21</v>
      </c>
      <c r="H56" s="2">
        <v>51</v>
      </c>
      <c r="I56" s="2">
        <v>1.7</v>
      </c>
      <c r="J56" s="6">
        <f t="shared" si="3"/>
        <v>14.923324872391674</v>
      </c>
    </row>
    <row r="57" spans="1:10" ht="12.75" customHeight="1">
      <c r="A57" s="1" t="s">
        <v>20</v>
      </c>
      <c r="B57" s="64">
        <v>4532000</v>
      </c>
      <c r="C57" s="1">
        <v>0.9095</v>
      </c>
      <c r="D57" s="1">
        <v>-0.6158</v>
      </c>
      <c r="E57" s="1">
        <v>-1.215</v>
      </c>
      <c r="F57" s="1">
        <v>-0.4329</v>
      </c>
      <c r="G57" s="2">
        <v>0.202</v>
      </c>
      <c r="H57" s="2">
        <v>49</v>
      </c>
      <c r="I57" s="2">
        <v>2.8</v>
      </c>
      <c r="J57" s="6">
        <f t="shared" si="3"/>
        <v>17.35813931075395</v>
      </c>
    </row>
    <row r="58" spans="1:10" ht="12.75" customHeight="1">
      <c r="A58" s="1" t="s">
        <v>21</v>
      </c>
      <c r="B58" s="64">
        <v>7526000</v>
      </c>
      <c r="C58" s="1">
        <v>0.8979</v>
      </c>
      <c r="D58" s="1">
        <v>-0.6219</v>
      </c>
      <c r="E58" s="6">
        <v>-1.27</v>
      </c>
      <c r="F58" s="1">
        <v>-0.3981</v>
      </c>
      <c r="G58" s="2">
        <v>0.201</v>
      </c>
      <c r="H58" s="2">
        <v>49</v>
      </c>
      <c r="I58" s="2">
        <v>3.3</v>
      </c>
      <c r="J58" s="6">
        <f t="shared" si="3"/>
        <v>20.332012821026634</v>
      </c>
    </row>
    <row r="59" spans="1:10" ht="12.75">
      <c r="A59" s="1" t="s">
        <v>22</v>
      </c>
      <c r="B59" s="64">
        <v>13440000</v>
      </c>
      <c r="C59" s="1">
        <v>0.8846</v>
      </c>
      <c r="D59" s="1">
        <v>-0.6292</v>
      </c>
      <c r="E59" s="1">
        <v>-1.335</v>
      </c>
      <c r="F59" s="1">
        <v>-0.3554</v>
      </c>
      <c r="G59" s="2">
        <v>0.203</v>
      </c>
      <c r="H59" s="2">
        <v>49</v>
      </c>
      <c r="I59" s="37">
        <v>4</v>
      </c>
      <c r="J59" s="6">
        <f>B59*$K$48^C59*($K$49+1)^D59*$K$50^E59*($K$51+1)^F59</f>
        <v>24.457881152958404</v>
      </c>
    </row>
    <row r="60" spans="7:9" ht="12.75">
      <c r="G60" s="2"/>
      <c r="H60" s="2"/>
      <c r="I60" s="2"/>
    </row>
    <row r="61" spans="2:11" ht="61.5" customHeight="1">
      <c r="B61" s="59" t="s">
        <v>12</v>
      </c>
      <c r="C61" s="60"/>
      <c r="D61" s="60"/>
      <c r="E61" s="60"/>
      <c r="F61" s="61"/>
      <c r="G61" s="58"/>
      <c r="H61" s="58"/>
      <c r="I61" s="58"/>
      <c r="J61" s="44" t="s">
        <v>27</v>
      </c>
      <c r="K61" s="45"/>
    </row>
    <row r="62" spans="2:11" ht="13.5" customHeight="1">
      <c r="B62" s="41" t="s">
        <v>5</v>
      </c>
      <c r="C62" s="42"/>
      <c r="D62" s="42"/>
      <c r="E62" s="42"/>
      <c r="F62" s="43"/>
      <c r="G62" s="58"/>
      <c r="H62" s="58"/>
      <c r="I62" s="58"/>
      <c r="J62" s="12" t="s">
        <v>28</v>
      </c>
      <c r="K62" s="13">
        <v>9999</v>
      </c>
    </row>
    <row r="63" spans="2:11" ht="15" customHeight="1">
      <c r="B63" s="41" t="s">
        <v>39</v>
      </c>
      <c r="C63" s="42"/>
      <c r="D63" s="42"/>
      <c r="E63" s="42"/>
      <c r="F63" s="43"/>
      <c r="G63" s="58"/>
      <c r="H63" s="58"/>
      <c r="I63" s="58"/>
      <c r="J63" s="14" t="s">
        <v>29</v>
      </c>
      <c r="K63" s="15">
        <v>9999</v>
      </c>
    </row>
    <row r="64" spans="10:11" ht="12.75">
      <c r="J64" s="16" t="s">
        <v>37</v>
      </c>
      <c r="K64" s="24">
        <v>9999</v>
      </c>
    </row>
    <row r="65" spans="1:12" ht="12.75" customHeight="1">
      <c r="A65" s="1" t="s">
        <v>15</v>
      </c>
      <c r="B65" s="1">
        <v>52.87</v>
      </c>
      <c r="C65" s="1">
        <v>0.8929</v>
      </c>
      <c r="D65" s="1">
        <v>-0.2676</v>
      </c>
      <c r="F65" s="1">
        <v>-0.3076</v>
      </c>
      <c r="G65" s="2">
        <v>0.172</v>
      </c>
      <c r="H65" s="2">
        <v>41</v>
      </c>
      <c r="I65" s="2">
        <v>1.8</v>
      </c>
      <c r="J65" s="29">
        <f aca="true" t="shared" si="4" ref="J65:J72">B65*$K$62^C65*($K$63+1)^D65*($K$64+1)^F65</f>
        <v>986.2125624626422</v>
      </c>
      <c r="K65" s="26"/>
      <c r="L65" s="3"/>
    </row>
    <row r="66" spans="1:11" ht="12.75" customHeight="1">
      <c r="A66" s="1" t="s">
        <v>16</v>
      </c>
      <c r="B66" s="1">
        <v>88.08</v>
      </c>
      <c r="C66" s="1">
        <v>0.8479</v>
      </c>
      <c r="D66" s="1">
        <v>-0.2596</v>
      </c>
      <c r="F66" s="1">
        <v>-0.2648</v>
      </c>
      <c r="G66" s="2">
        <v>0.176</v>
      </c>
      <c r="H66" s="2">
        <v>42</v>
      </c>
      <c r="I66" s="20">
        <v>2.5</v>
      </c>
      <c r="J66" s="28">
        <f t="shared" si="4"/>
        <v>1733.16727514131</v>
      </c>
      <c r="K66" s="5"/>
    </row>
    <row r="67" spans="1:10" ht="12.75" customHeight="1">
      <c r="A67" s="1" t="s">
        <v>17</v>
      </c>
      <c r="B67" s="1">
        <v>115.7</v>
      </c>
      <c r="C67" s="1">
        <v>0.8253</v>
      </c>
      <c r="D67" s="1">
        <v>-0.2579</v>
      </c>
      <c r="F67" s="1">
        <v>-0.2443</v>
      </c>
      <c r="G67" s="2">
        <v>0.185</v>
      </c>
      <c r="H67" s="2">
        <v>45</v>
      </c>
      <c r="I67" s="2">
        <v>3.2</v>
      </c>
      <c r="J67" s="28">
        <f t="shared" si="4"/>
        <v>2268.2844463792617</v>
      </c>
    </row>
    <row r="68" spans="1:10" ht="12.75" customHeight="1">
      <c r="A68" s="1" t="s">
        <v>18</v>
      </c>
      <c r="B68" s="1">
        <v>154.8</v>
      </c>
      <c r="C68" s="1">
        <v>0.8026</v>
      </c>
      <c r="D68" s="1">
        <v>-0.2585</v>
      </c>
      <c r="F68" s="1">
        <v>-0.2243</v>
      </c>
      <c r="G68" s="2">
        <v>0.199</v>
      </c>
      <c r="H68" s="2">
        <v>48</v>
      </c>
      <c r="I68" s="2">
        <v>3.9</v>
      </c>
      <c r="J68" s="28">
        <f t="shared" si="4"/>
        <v>2943.9884249553907</v>
      </c>
    </row>
    <row r="69" spans="1:10" ht="12.75" customHeight="1">
      <c r="A69" s="1" t="s">
        <v>19</v>
      </c>
      <c r="B69" s="1">
        <v>186.7</v>
      </c>
      <c r="C69" s="1">
        <v>0.7885</v>
      </c>
      <c r="D69" s="1">
        <v>-0.2599</v>
      </c>
      <c r="F69" s="1">
        <v>-0.2124</v>
      </c>
      <c r="G69" s="2">
        <v>0.211</v>
      </c>
      <c r="H69" s="2">
        <v>52</v>
      </c>
      <c r="I69" s="2">
        <v>4.3</v>
      </c>
      <c r="J69" s="28">
        <f t="shared" si="4"/>
        <v>3434.868158873995</v>
      </c>
    </row>
    <row r="70" spans="1:10" ht="12" customHeight="1">
      <c r="A70" s="1" t="s">
        <v>20</v>
      </c>
      <c r="B70" s="1">
        <v>220.6</v>
      </c>
      <c r="C70" s="1">
        <v>0.7764</v>
      </c>
      <c r="D70" s="1">
        <v>-0.2616</v>
      </c>
      <c r="F70" s="1">
        <v>-0.2023</v>
      </c>
      <c r="G70" s="2">
        <v>0.223</v>
      </c>
      <c r="H70" s="2">
        <v>55</v>
      </c>
      <c r="I70" s="2">
        <v>4.6</v>
      </c>
      <c r="J70" s="28">
        <f t="shared" si="4"/>
        <v>3922.5798023974507</v>
      </c>
    </row>
    <row r="71" spans="1:10" ht="12.75">
      <c r="A71" s="1" t="s">
        <v>21</v>
      </c>
      <c r="B71" s="1">
        <v>256.6</v>
      </c>
      <c r="C71" s="1">
        <v>0.7656</v>
      </c>
      <c r="D71" s="1">
        <v>-0.2636</v>
      </c>
      <c r="F71" s="1">
        <v>-0.1935</v>
      </c>
      <c r="G71" s="2">
        <v>0.235</v>
      </c>
      <c r="H71" s="2">
        <v>58</v>
      </c>
      <c r="I71" s="2">
        <v>4.8</v>
      </c>
      <c r="J71" s="28">
        <f t="shared" si="4"/>
        <v>4397.677735133815</v>
      </c>
    </row>
    <row r="72" spans="1:10" ht="12.75">
      <c r="A72" s="1" t="s">
        <v>22</v>
      </c>
      <c r="B72" s="1">
        <v>307.7</v>
      </c>
      <c r="C72" s="63">
        <v>0.753</v>
      </c>
      <c r="D72" s="1">
        <v>-0.2662</v>
      </c>
      <c r="F72" s="1">
        <v>-0.1833</v>
      </c>
      <c r="G72" s="2">
        <v>0.252</v>
      </c>
      <c r="H72" s="2">
        <v>63</v>
      </c>
      <c r="I72" s="37">
        <v>5</v>
      </c>
      <c r="J72" s="28">
        <f t="shared" si="4"/>
        <v>5036.105184471405</v>
      </c>
    </row>
    <row r="73" spans="2:11" ht="57" customHeight="1">
      <c r="B73" s="59" t="s">
        <v>13</v>
      </c>
      <c r="C73" s="60"/>
      <c r="D73" s="60"/>
      <c r="E73" s="60"/>
      <c r="F73" s="61"/>
      <c r="G73" s="58"/>
      <c r="H73" s="58"/>
      <c r="I73" s="58"/>
      <c r="J73" s="44" t="s">
        <v>27</v>
      </c>
      <c r="K73" s="45"/>
    </row>
    <row r="74" spans="2:11" ht="15" customHeight="1">
      <c r="B74" s="41" t="s">
        <v>5</v>
      </c>
      <c r="C74" s="42"/>
      <c r="D74" s="42"/>
      <c r="E74" s="42"/>
      <c r="F74" s="43"/>
      <c r="G74" s="58"/>
      <c r="H74" s="58"/>
      <c r="I74" s="58"/>
      <c r="J74" s="30" t="s">
        <v>28</v>
      </c>
      <c r="K74" s="31">
        <v>9999</v>
      </c>
    </row>
    <row r="75" spans="2:12" ht="13.5" customHeight="1">
      <c r="B75" s="41" t="s">
        <v>14</v>
      </c>
      <c r="C75" s="42"/>
      <c r="D75" s="42"/>
      <c r="E75" s="42"/>
      <c r="F75" s="43"/>
      <c r="G75" s="58"/>
      <c r="H75" s="58"/>
      <c r="I75" s="41"/>
      <c r="J75" s="25"/>
      <c r="K75" s="26"/>
      <c r="L75" s="3"/>
    </row>
    <row r="76" spans="11:12" ht="12.75">
      <c r="K76" s="32"/>
      <c r="L76" s="3"/>
    </row>
    <row r="77" spans="1:11" ht="12.75">
      <c r="A77" s="1" t="s">
        <v>15</v>
      </c>
      <c r="B77" s="1">
        <v>28.07</v>
      </c>
      <c r="C77" s="1">
        <v>0.8916</v>
      </c>
      <c r="G77" s="2">
        <v>0.212</v>
      </c>
      <c r="H77" s="2">
        <v>52</v>
      </c>
      <c r="I77" s="20">
        <v>1.3</v>
      </c>
      <c r="J77" s="33">
        <f aca="true" t="shared" si="5" ref="J77:J84">B77*$K$74^C77</f>
        <v>103419.79891233785</v>
      </c>
      <c r="K77" s="5"/>
    </row>
    <row r="78" spans="1:10" ht="12.75">
      <c r="A78" s="1" t="s">
        <v>16</v>
      </c>
      <c r="B78" s="1">
        <v>47.51</v>
      </c>
      <c r="C78" s="1">
        <v>0.8691</v>
      </c>
      <c r="G78" s="2">
        <v>0.204</v>
      </c>
      <c r="H78" s="2">
        <v>50</v>
      </c>
      <c r="I78" s="2">
        <v>1.5</v>
      </c>
      <c r="J78" s="33">
        <f t="shared" si="5"/>
        <v>142281.12288888314</v>
      </c>
    </row>
    <row r="79" spans="1:10" ht="12.75">
      <c r="A79" s="1" t="s">
        <v>17</v>
      </c>
      <c r="B79" s="65">
        <v>61</v>
      </c>
      <c r="C79" s="1">
        <v>0.8588</v>
      </c>
      <c r="G79" s="2">
        <v>0.203</v>
      </c>
      <c r="H79" s="2">
        <v>49</v>
      </c>
      <c r="I79" s="2">
        <v>1.9</v>
      </c>
      <c r="J79" s="33">
        <f t="shared" si="5"/>
        <v>166147.01224270157</v>
      </c>
    </row>
    <row r="80" spans="1:10" ht="12.75">
      <c r="A80" s="1" t="s">
        <v>18</v>
      </c>
      <c r="B80" s="1">
        <v>78.33</v>
      </c>
      <c r="C80" s="1">
        <v>0.8486</v>
      </c>
      <c r="G80" s="2">
        <v>0.205</v>
      </c>
      <c r="H80" s="2">
        <v>50</v>
      </c>
      <c r="I80" s="2">
        <v>2.5</v>
      </c>
      <c r="J80" s="33">
        <f t="shared" si="5"/>
        <v>194218.80179186095</v>
      </c>
    </row>
    <row r="81" spans="1:10" ht="12.75">
      <c r="A81" s="1" t="s">
        <v>19</v>
      </c>
      <c r="B81" s="1">
        <v>91.29</v>
      </c>
      <c r="C81" s="1">
        <v>0.8424</v>
      </c>
      <c r="G81" s="2">
        <v>0.208</v>
      </c>
      <c r="H81" s="2">
        <v>51</v>
      </c>
      <c r="I81" s="37">
        <v>3</v>
      </c>
      <c r="J81" s="33">
        <f t="shared" si="5"/>
        <v>213789.6224307298</v>
      </c>
    </row>
    <row r="82" spans="1:10" ht="12.75">
      <c r="A82" s="1" t="s">
        <v>20</v>
      </c>
      <c r="B82" s="1">
        <v>104.2</v>
      </c>
      <c r="C82" s="63">
        <v>0.837</v>
      </c>
      <c r="G82" s="2">
        <v>0.211</v>
      </c>
      <c r="H82" s="2">
        <v>52</v>
      </c>
      <c r="I82" s="2">
        <v>3.3</v>
      </c>
      <c r="J82" s="33">
        <f t="shared" si="5"/>
        <v>232183.5070092692</v>
      </c>
    </row>
    <row r="83" spans="1:10" ht="12.75">
      <c r="A83" s="1" t="s">
        <v>21</v>
      </c>
      <c r="B83" s="1">
        <v>117.1</v>
      </c>
      <c r="C83" s="1">
        <v>0.8322</v>
      </c>
      <c r="G83" s="2">
        <v>0.216</v>
      </c>
      <c r="H83" s="2">
        <v>53</v>
      </c>
      <c r="I83" s="2">
        <v>3.6</v>
      </c>
      <c r="J83" s="33">
        <f t="shared" si="5"/>
        <v>249643.78081469564</v>
      </c>
    </row>
    <row r="84" spans="1:10" ht="12.75">
      <c r="A84" s="35" t="s">
        <v>22</v>
      </c>
      <c r="B84" s="35">
        <v>134.2</v>
      </c>
      <c r="C84" s="35">
        <v>0.8266</v>
      </c>
      <c r="D84" s="35"/>
      <c r="E84" s="35"/>
      <c r="F84" s="35"/>
      <c r="G84" s="36">
        <v>0.223</v>
      </c>
      <c r="H84" s="36">
        <v>55</v>
      </c>
      <c r="I84" s="36">
        <v>3.9</v>
      </c>
      <c r="J84" s="33">
        <f t="shared" si="5"/>
        <v>271716.8775678255</v>
      </c>
    </row>
    <row r="85" spans="1:11" ht="12.7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</row>
  </sheetData>
  <mergeCells count="43">
    <mergeCell ref="B73:F73"/>
    <mergeCell ref="B74:F74"/>
    <mergeCell ref="B75:F75"/>
    <mergeCell ref="J61:K61"/>
    <mergeCell ref="J73:K73"/>
    <mergeCell ref="B63:F63"/>
    <mergeCell ref="G73:G75"/>
    <mergeCell ref="H73:H75"/>
    <mergeCell ref="I73:I75"/>
    <mergeCell ref="G61:G63"/>
    <mergeCell ref="I33:I35"/>
    <mergeCell ref="G47:G50"/>
    <mergeCell ref="J46:K46"/>
    <mergeCell ref="J20:K20"/>
    <mergeCell ref="J33:K33"/>
    <mergeCell ref="J47:K47"/>
    <mergeCell ref="H47:H50"/>
    <mergeCell ref="I47:I50"/>
    <mergeCell ref="G20:G22"/>
    <mergeCell ref="H20:H22"/>
    <mergeCell ref="B34:F34"/>
    <mergeCell ref="B61:F61"/>
    <mergeCell ref="G33:G35"/>
    <mergeCell ref="H33:H35"/>
    <mergeCell ref="B47:F48"/>
    <mergeCell ref="B35:F35"/>
    <mergeCell ref="H61:H63"/>
    <mergeCell ref="I61:I63"/>
    <mergeCell ref="B9:F9"/>
    <mergeCell ref="B20:F20"/>
    <mergeCell ref="B21:F21"/>
    <mergeCell ref="B22:F22"/>
    <mergeCell ref="B33:F33"/>
    <mergeCell ref="B49:F49"/>
    <mergeCell ref="B50:F50"/>
    <mergeCell ref="B62:F62"/>
    <mergeCell ref="I20:I22"/>
    <mergeCell ref="B8:F8"/>
    <mergeCell ref="J6:K6"/>
    <mergeCell ref="A3:K3"/>
    <mergeCell ref="A1:K1"/>
    <mergeCell ref="J5:K5"/>
    <mergeCell ref="B6:F7"/>
  </mergeCells>
  <printOptions/>
  <pageMargins left="0.64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Clemens</cp:lastModifiedBy>
  <cp:lastPrinted>2003-10-07T22:34:48Z</cp:lastPrinted>
  <dcterms:created xsi:type="dcterms:W3CDTF">2003-09-08T19:38:42Z</dcterms:created>
  <dcterms:modified xsi:type="dcterms:W3CDTF">2003-10-07T22:46:52Z</dcterms:modified>
  <cp:category/>
  <cp:version/>
  <cp:contentType/>
  <cp:contentStatus/>
</cp:coreProperties>
</file>