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12120" windowHeight="9120" firstSheet="1" activeTab="3"/>
  </bookViews>
  <sheets>
    <sheet name="TYPE CURVES" sheetId="1" state="hidden" r:id="rId1"/>
    <sheet name="COMPUTATION" sheetId="2" r:id="rId2"/>
    <sheet name="DEFAULT PROPERTIES and SETTINGS" sheetId="3" r:id="rId3"/>
    <sheet name="OUTPUT" sheetId="4" r:id="rId4"/>
    <sheet name="DATA" sheetId="5" r:id="rId5"/>
  </sheets>
  <definedNames>
    <definedName name="ACwvu.fit_graph." localSheetId="3" hidden="1">'OUTPUT'!$A$16:$H$43</definedName>
    <definedName name="ACwvu.sheet1." localSheetId="3" hidden="1">'OUTPUT'!#REF!</definedName>
    <definedName name="Swvu.fit_graph." localSheetId="3" hidden="1">'OUTPUT'!$A$16:$H$43</definedName>
    <definedName name="Swvu.sheet1." localSheetId="3" hidden="1">'OUTPUT'!#REF!</definedName>
    <definedName name="wvu.fit_graph." localSheetId="3" hidden="1">{TRUE,TRUE,-2.75,-17,772.5,528.75,FALSE,TRUE,TRUE,TRUE,0,1,#N/A,15,#N/A,10.91358024691358,29,1,FALSE,FALSE,3,TRUE,1,FALSE,126,"Swvu.fit_graph.","ACwvu.fit_graph.",#N/A,FALSE,FALSE,1.24,0.75,0.66,0.43,1,"&amp;R&amp;F","&amp;R&amp;F",FALSE,FALSE,FALSE,FALSE,1,100,#N/A,#N/A,FALSE,FALSE,#N/A,#N/A,FALSE,FALSE,FALSE,1,600,600,FALSE,FALSE,TRUE,TRUE,TRUE}</definedName>
    <definedName name="wvu.sheet1." localSheetId="3" hidden="1">{TRUE,TRUE,-2.75,-17,772.5,528.75,FALSE,TRUE,TRUE,TRUE,0,1,#N/A,1,#N/A,21.74418604651163,55.72727272727273,1,FALSE,FALSE,3,TRUE,1,FALSE,67,"Swvu.sheet1.","ACwvu.sheet1.",#N/A,FALSE,FALSE,1.24,0.75,0.66,0.43,1,"&amp;R&amp;F","&amp;R&amp;F",FALSE,FALSE,FALSE,FALSE,1,100,#N/A,#N/A,FALSE,FALSE,#N/A,#N/A,FALSE,FALSE,FALSE,1,600,600,FALSE,FALSE,TRUE,TRUE,TRUE}</definedName>
  </definedNames>
  <calcPr fullCalcOnLoad="1"/>
</workbook>
</file>

<file path=xl/sharedStrings.xml><?xml version="1.0" encoding="utf-8"?>
<sst xmlns="http://schemas.openxmlformats.org/spreadsheetml/2006/main" count="295" uniqueCount="196">
  <si>
    <t>WELL ID:</t>
  </si>
  <si>
    <t>Local ID:</t>
  </si>
  <si>
    <t>INPUT</t>
  </si>
  <si>
    <t>Date:</t>
  </si>
  <si>
    <t>Construction:</t>
  </si>
  <si>
    <t>Time:</t>
  </si>
  <si>
    <r>
      <t>Casing dia. (d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>)</t>
    </r>
  </si>
  <si>
    <r>
      <t>Annulus dia. (d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>)</t>
    </r>
  </si>
  <si>
    <t>Depths to:</t>
  </si>
  <si>
    <t>water level (DTW)</t>
  </si>
  <si>
    <t>Annular Fill:</t>
  </si>
  <si>
    <t>across  screen --</t>
  </si>
  <si>
    <t>above screen --</t>
  </si>
  <si>
    <t>COMPUTED</t>
  </si>
  <si>
    <t>Rc =</t>
  </si>
  <si>
    <t>ft</t>
  </si>
  <si>
    <t>Rw =</t>
  </si>
  <si>
    <t xml:space="preserve">K = </t>
  </si>
  <si>
    <t>Water level is below base of screen</t>
  </si>
  <si>
    <t>Casing diameter is greater than the Annulus</t>
  </si>
  <si>
    <t xml:space="preserve">Input is consistent.  </t>
  </si>
  <si>
    <t>Error</t>
  </si>
  <si>
    <t>REMARKS:</t>
  </si>
  <si>
    <t>y0 =</t>
  </si>
  <si>
    <t>Final pressure (water level) =</t>
  </si>
  <si>
    <t xml:space="preserve">&lt; NOTE: value is final pressure reading.  </t>
  </si>
  <si>
    <t xml:space="preserve">&lt; Overwrite with best guess of the initial </t>
  </si>
  <si>
    <t>Overwrite with your data here.</t>
  </si>
  <si>
    <t xml:space="preserve">    water level if the well did not fully recover</t>
  </si>
  <si>
    <t>dt-off =</t>
  </si>
  <si>
    <t>seconds</t>
  </si>
  <si>
    <t>y/ y0</t>
  </si>
  <si>
    <t>Kmin, ft/d</t>
  </si>
  <si>
    <t>Kmax, ft/d</t>
  </si>
  <si>
    <t>Gravel</t>
  </si>
  <si>
    <t>Coarse Sand</t>
  </si>
  <si>
    <t>Medium Sand</t>
  </si>
  <si>
    <t>Fine Sand</t>
  </si>
  <si>
    <t>Silt, Loess</t>
  </si>
  <si>
    <t>Till</t>
  </si>
  <si>
    <t>Clay</t>
  </si>
  <si>
    <t>Unweathered Marine Clay</t>
  </si>
  <si>
    <t>Karst</t>
  </si>
  <si>
    <t>Reef Limestone</t>
  </si>
  <si>
    <t>Limestone, Dolomite</t>
  </si>
  <si>
    <t>Siltstone</t>
  </si>
  <si>
    <t>Anhydrite</t>
  </si>
  <si>
    <t>Shale</t>
  </si>
  <si>
    <t>Permeable Basalt</t>
  </si>
  <si>
    <t>Weathered Granite</t>
  </si>
  <si>
    <t>Weathered Gabbro</t>
  </si>
  <si>
    <t>Basalt</t>
  </si>
  <si>
    <t>Common Rock Properties</t>
  </si>
  <si>
    <t>Decision</t>
  </si>
  <si>
    <t>Option</t>
  </si>
  <si>
    <t>Aquifer Material</t>
  </si>
  <si>
    <t>Bentonite</t>
  </si>
  <si>
    <t>Annular Fill</t>
  </si>
  <si>
    <t>GROUTS</t>
  </si>
  <si>
    <t>Cement</t>
  </si>
  <si>
    <t>Backfill</t>
  </si>
  <si>
    <t>Open Hole</t>
  </si>
  <si>
    <t>Aquifer Material --</t>
  </si>
  <si>
    <t>Reduced Data</t>
  </si>
  <si>
    <t>Entry</t>
  </si>
  <si>
    <t>Number of points =</t>
  </si>
  <si>
    <t>HourMinute</t>
  </si>
  <si>
    <t>Empty</t>
  </si>
  <si>
    <t>Hour</t>
  </si>
  <si>
    <t>Minute</t>
  </si>
  <si>
    <t>Second</t>
  </si>
  <si>
    <t>Day</t>
  </si>
  <si>
    <t>DateTime</t>
  </si>
  <si>
    <t>c1a-mult</t>
  </si>
  <si>
    <t>c1a-div</t>
  </si>
  <si>
    <t>c1b-m</t>
  </si>
  <si>
    <t>c1b-div</t>
  </si>
  <si>
    <r>
      <t>D</t>
    </r>
    <r>
      <rPr>
        <sz val="10"/>
        <rFont val="Arial"/>
        <family val="0"/>
      </rPr>
      <t>t seconds</t>
    </r>
  </si>
  <si>
    <t>Hr:Min:Sec</t>
  </si>
  <si>
    <t/>
  </si>
  <si>
    <t>Time,</t>
  </si>
  <si>
    <t>cm</t>
  </si>
  <si>
    <t>mm</t>
  </si>
  <si>
    <t xml:space="preserve">Fully penetrating cut-off = </t>
  </si>
  <si>
    <t xml:space="preserve">Significant Digits = </t>
  </si>
  <si>
    <t xml:space="preserve">Output Length = </t>
  </si>
  <si>
    <t xml:space="preserve">Output Time = </t>
  </si>
  <si>
    <t>Inch</t>
  </si>
  <si>
    <t>Feet</t>
  </si>
  <si>
    <t>Meter</t>
  </si>
  <si>
    <t>Out Units =</t>
  </si>
  <si>
    <t>Convert =</t>
  </si>
  <si>
    <t>Water</t>
  </si>
  <si>
    <t>Level</t>
  </si>
  <si>
    <t xml:space="preserve">Number of points in list = </t>
  </si>
  <si>
    <t>PSI</t>
  </si>
  <si>
    <t>K  =</t>
  </si>
  <si>
    <t>Col 1</t>
  </si>
  <si>
    <t>Col 2</t>
  </si>
  <si>
    <t>Col 3</t>
  </si>
  <si>
    <t>y0 (output units)=</t>
  </si>
  <si>
    <t>1 - y/ y0</t>
  </si>
  <si>
    <t>Workshop well, GA</t>
  </si>
  <si>
    <t>Fraction:</t>
  </si>
  <si>
    <t>Shapiro and Greene, 1995</t>
  </si>
  <si>
    <t>Aquifer Thickness</t>
  </si>
  <si>
    <t>S =</t>
  </si>
  <si>
    <t>d'less</t>
  </si>
  <si>
    <t>Match point</t>
  </si>
  <si>
    <t>X</t>
  </si>
  <si>
    <t>Y</t>
  </si>
  <si>
    <t>Alpha =</t>
  </si>
  <si>
    <t>t = tD * rc^2 / T</t>
  </si>
  <si>
    <t>DrDelt =</t>
  </si>
  <si>
    <t>-LOG(alpha) =</t>
  </si>
  <si>
    <t>rc^2/T =</t>
  </si>
  <si>
    <t>remainder =</t>
  </si>
  <si>
    <t>rem / 0.2 =</t>
  </si>
  <si>
    <t>Frac =</t>
  </si>
  <si>
    <t>Delta</t>
  </si>
  <si>
    <t>LOG(tD)</t>
  </si>
  <si>
    <t>Simulated</t>
  </si>
  <si>
    <t xml:space="preserve">Frac = </t>
  </si>
  <si>
    <t>Wetted Thickness</t>
  </si>
  <si>
    <t>Thickness</t>
  </si>
  <si>
    <t xml:space="preserve">Top of Aquifer </t>
  </si>
  <si>
    <t xml:space="preserve">Base of Aquifer </t>
  </si>
  <si>
    <t>Fraction Displaced</t>
  </si>
  <si>
    <t>Half-time =</t>
  </si>
  <si>
    <t>h:m:s</t>
  </si>
  <si>
    <t>Tscale=</t>
  </si>
  <si>
    <t xml:space="preserve">Time </t>
  </si>
  <si>
    <t>T=</t>
  </si>
  <si>
    <t>ft2/d</t>
  </si>
  <si>
    <t>Tout =</t>
  </si>
  <si>
    <t>Thickness output</t>
  </si>
  <si>
    <t>S-H2O*b =</t>
  </si>
  <si>
    <t xml:space="preserve"> </t>
  </si>
  <si>
    <t>S &lt; specific storage of water * thickness.</t>
  </si>
  <si>
    <t>S &gt; 10 X Ss of water * thickness.</t>
  </si>
  <si>
    <t>Likely</t>
  </si>
  <si>
    <t>Absolute Shut Down</t>
  </si>
  <si>
    <t>WARNING</t>
  </si>
  <si>
    <r>
      <t>y</t>
    </r>
    <r>
      <rPr>
        <vertAlign val="subscript"/>
        <sz val="10"/>
        <rFont val="Arial"/>
        <family val="2"/>
      </rPr>
      <t>0-DISPLACEMENT</t>
    </r>
    <r>
      <rPr>
        <sz val="10"/>
        <rFont val="Arial"/>
        <family val="0"/>
      </rPr>
      <t xml:space="preserve"> =</t>
    </r>
  </si>
  <si>
    <r>
      <t>y</t>
    </r>
    <r>
      <rPr>
        <vertAlign val="subscript"/>
        <sz val="10"/>
        <rFont val="Arial"/>
        <family val="2"/>
      </rPr>
      <t>0-SLUG</t>
    </r>
    <r>
      <rPr>
        <sz val="10"/>
        <rFont val="Arial"/>
        <family val="0"/>
      </rPr>
      <t xml:space="preserve"> =</t>
    </r>
  </si>
  <si>
    <t>Gallons</t>
  </si>
  <si>
    <t>Liters</t>
  </si>
  <si>
    <t>Cubic inches</t>
  </si>
  <si>
    <t>Slug Description:</t>
  </si>
  <si>
    <t>Type:</t>
  </si>
  <si>
    <t>AIR</t>
  </si>
  <si>
    <t>Bailer</t>
  </si>
  <si>
    <t>Poured</t>
  </si>
  <si>
    <t>LENGTH</t>
  </si>
  <si>
    <t>VOLUME</t>
  </si>
  <si>
    <t>feet</t>
  </si>
  <si>
    <t>Factor=</t>
  </si>
  <si>
    <r>
      <t>y</t>
    </r>
    <r>
      <rPr>
        <vertAlign val="subscript"/>
        <sz val="10"/>
        <rFont val="Arial"/>
        <family val="2"/>
      </rPr>
      <t>0-Prelim</t>
    </r>
    <r>
      <rPr>
        <sz val="10"/>
        <rFont val="Arial"/>
        <family val="0"/>
      </rPr>
      <t xml:space="preserve"> =</t>
    </r>
  </si>
  <si>
    <r>
      <t>y</t>
    </r>
    <r>
      <rPr>
        <vertAlign val="subscript"/>
        <sz val="10"/>
        <rFont val="Arial"/>
        <family val="2"/>
      </rPr>
      <t>0-SLUG(output units)</t>
    </r>
    <r>
      <rPr>
        <sz val="10"/>
        <rFont val="Arial"/>
        <family val="0"/>
      </rPr>
      <t xml:space="preserve"> =</t>
    </r>
  </si>
  <si>
    <t xml:space="preserve">Slug discrepancy = </t>
  </si>
  <si>
    <t>Discrepancy =</t>
  </si>
  <si>
    <t>&lt; -- CHANGE UNITS</t>
  </si>
  <si>
    <t>Rock Type</t>
  </si>
  <si>
    <t>References</t>
  </si>
  <si>
    <t>Unconsolidated Sedimentary Rock</t>
  </si>
  <si>
    <t>1,5</t>
  </si>
  <si>
    <t>Sand and Gravel Mixes</t>
  </si>
  <si>
    <t>Gulf Coast Aquifer Systems (6603 values)</t>
  </si>
  <si>
    <t>Stream Terrace Deposit, Fort Worth, Texas (59 values)</t>
  </si>
  <si>
    <t>Surficial Aquifer, central Florida (fine sand and silt, 55 values)</t>
  </si>
  <si>
    <t>Clay soils (surface)</t>
  </si>
  <si>
    <t>5,7</t>
  </si>
  <si>
    <t>Carbonate Rocks</t>
  </si>
  <si>
    <t>Fine-Grained Sandstone</t>
  </si>
  <si>
    <t>Indurated Sedimentary Rock</t>
  </si>
  <si>
    <t>1,6</t>
  </si>
  <si>
    <t>Medium-Grained Sandstone</t>
  </si>
  <si>
    <t>6,9</t>
  </si>
  <si>
    <t>Claystone</t>
  </si>
  <si>
    <t>Metamorphic or Volcanic Rock</t>
  </si>
  <si>
    <t>Fractured Igneous and Metamorphic Rock</t>
  </si>
  <si>
    <t xml:space="preserve">Unfractured Igneous and Metamorphic Rock </t>
  </si>
  <si>
    <t>1 Bouwer, 1978 (order of magnitude in meter/day)</t>
  </si>
  <si>
    <t>2 Prudic, 1991</t>
  </si>
  <si>
    <t>3 Sonia A. Jones, USGS, Written commun., 1998</t>
  </si>
  <si>
    <t>4 Slug Test Results1998-2001, Orlando Subdistrict, USGS</t>
  </si>
  <si>
    <t>5 Domenico and Schwartz, 1990</t>
  </si>
  <si>
    <t>6 Morris and Johnson, 1967</t>
  </si>
  <si>
    <t>7 Wolff, 1982</t>
  </si>
  <si>
    <t>8 Reese and Cunningham, 2000</t>
  </si>
  <si>
    <t>9 Kuniansky and Hamrick, 1998</t>
  </si>
  <si>
    <t>4,5,8</t>
  </si>
  <si>
    <t>Extreme</t>
  </si>
  <si>
    <t>T  =</t>
  </si>
  <si>
    <t>6,7,10</t>
  </si>
  <si>
    <t>10 Neuzil, 1994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</si>
</sst>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E+00"/>
    <numFmt numFmtId="166" formatCode="h:mm:ss.0"/>
    <numFmt numFmtId="167" formatCode="ss.0"/>
    <numFmt numFmtId="168" formatCode="[mm]:ss"/>
    <numFmt numFmtId="169" formatCode="0.0000"/>
    <numFmt numFmtId="170" formatCode="0.E+00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b/>
      <vertAlign val="subscript"/>
      <sz val="8"/>
      <name val="Arial"/>
      <family val="2"/>
    </font>
    <font>
      <vertAlign val="subscript"/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0"/>
    </font>
    <font>
      <b/>
      <sz val="9"/>
      <color indexed="10"/>
      <name val="Arial"/>
      <family val="2"/>
    </font>
    <font>
      <b/>
      <sz val="8"/>
      <color indexed="10"/>
      <name val="Book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Symbol"/>
      <family val="1"/>
    </font>
    <font>
      <sz val="10"/>
      <color indexed="10"/>
      <name val="Arial"/>
      <family val="2"/>
    </font>
    <font>
      <b/>
      <sz val="12"/>
      <name val="Arial"/>
      <family val="2"/>
    </font>
    <font>
      <b/>
      <vertAlign val="subscript"/>
      <sz val="12"/>
      <name val="Arial"/>
      <family val="2"/>
    </font>
    <font>
      <b/>
      <sz val="1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2" fontId="0" fillId="0" borderId="0" xfId="0" applyNumberFormat="1" applyAlignment="1" applyProtection="1">
      <alignment/>
      <protection hidden="1"/>
    </xf>
    <xf numFmtId="14" fontId="0" fillId="0" borderId="0" xfId="0" applyNumberForma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right"/>
    </xf>
    <xf numFmtId="2" fontId="0" fillId="0" borderId="0" xfId="0" applyNumberFormat="1" applyAlignment="1" applyProtection="1">
      <alignment/>
      <protection/>
    </xf>
    <xf numFmtId="0" fontId="9" fillId="0" borderId="1" xfId="0" applyFont="1" applyBorder="1" applyAlignment="1" applyProtection="1">
      <alignment horizontal="left"/>
      <protection locked="0"/>
    </xf>
    <xf numFmtId="0" fontId="0" fillId="0" borderId="0" xfId="0" applyAlignment="1" applyProtection="1" quotePrefix="1">
      <alignment horizontal="right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4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0" fillId="2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2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NumberFormat="1" applyAlignment="1">
      <alignment/>
    </xf>
    <xf numFmtId="0" fontId="0" fillId="0" borderId="2" xfId="0" applyNumberFormat="1" applyBorder="1" applyAlignment="1">
      <alignment/>
    </xf>
    <xf numFmtId="0" fontId="0" fillId="0" borderId="0" xfId="0" applyAlignment="1" quotePrefix="1">
      <alignment/>
    </xf>
    <xf numFmtId="21" fontId="0" fillId="0" borderId="0" xfId="0" applyNumberFormat="1" applyAlignment="1">
      <alignment/>
    </xf>
    <xf numFmtId="21" fontId="0" fillId="2" borderId="0" xfId="0" applyNumberFormat="1" applyFill="1" applyAlignment="1" applyProtection="1">
      <alignment/>
      <protection locked="0"/>
    </xf>
    <xf numFmtId="0" fontId="0" fillId="0" borderId="0" xfId="0" applyNumberFormat="1" applyAlignment="1">
      <alignment horizontal="left"/>
    </xf>
    <xf numFmtId="0" fontId="0" fillId="0" borderId="0" xfId="0" applyAlignment="1" applyProtection="1">
      <alignment horizontal="center" vertical="center"/>
      <protection/>
    </xf>
    <xf numFmtId="0" fontId="0" fillId="0" borderId="1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2" borderId="0" xfId="0" applyNumberFormat="1" applyFill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69" fontId="0" fillId="0" borderId="0" xfId="0" applyNumberFormat="1" applyAlignment="1">
      <alignment/>
    </xf>
    <xf numFmtId="0" fontId="0" fillId="0" borderId="0" xfId="0" applyBorder="1" applyAlignment="1" applyProtection="1">
      <alignment/>
      <protection hidden="1"/>
    </xf>
    <xf numFmtId="0" fontId="9" fillId="0" borderId="1" xfId="0" applyFont="1" applyBorder="1" applyAlignment="1" applyProtection="1">
      <alignment horizontal="right"/>
      <protection/>
    </xf>
    <xf numFmtId="0" fontId="0" fillId="0" borderId="0" xfId="0" applyAlignment="1" applyProtection="1" quotePrefix="1">
      <alignment/>
      <protection/>
    </xf>
    <xf numFmtId="0" fontId="0" fillId="0" borderId="0" xfId="0" applyAlignment="1" applyProtection="1" quotePrefix="1">
      <alignment horizontal="right"/>
      <protection/>
    </xf>
    <xf numFmtId="0" fontId="0" fillId="0" borderId="0" xfId="0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20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 horizontal="center"/>
      <protection/>
    </xf>
    <xf numFmtId="166" fontId="0" fillId="0" borderId="0" xfId="0" applyNumberFormat="1" applyAlignment="1" applyProtection="1">
      <alignment/>
      <protection/>
    </xf>
    <xf numFmtId="0" fontId="0" fillId="0" borderId="7" xfId="0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0" fillId="0" borderId="1" xfId="0" applyFont="1" applyBorder="1" applyAlignment="1" applyProtection="1">
      <alignment horizontal="center"/>
      <protection/>
    </xf>
    <xf numFmtId="0" fontId="0" fillId="0" borderId="9" xfId="0" applyBorder="1" applyAlignment="1" applyProtection="1">
      <alignment horizontal="right"/>
      <protection/>
    </xf>
    <xf numFmtId="0" fontId="13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0" fillId="0" borderId="11" xfId="0" applyBorder="1" applyAlignment="1" applyProtection="1">
      <alignment horizontal="right"/>
      <protection/>
    </xf>
    <xf numFmtId="0" fontId="0" fillId="0" borderId="12" xfId="0" applyBorder="1" applyAlignment="1" applyProtection="1">
      <alignment/>
      <protection/>
    </xf>
    <xf numFmtId="0" fontId="0" fillId="0" borderId="13" xfId="0" applyFill="1" applyBorder="1" applyAlignment="1" applyProtection="1">
      <alignment horizontal="right"/>
      <protection/>
    </xf>
    <xf numFmtId="2" fontId="0" fillId="0" borderId="14" xfId="0" applyNumberFormat="1" applyBorder="1" applyAlignment="1" applyProtection="1">
      <alignment horizontal="right"/>
      <protection/>
    </xf>
    <xf numFmtId="0" fontId="0" fillId="0" borderId="15" xfId="0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0" fillId="0" borderId="8" xfId="0" applyBorder="1" applyAlignment="1" applyProtection="1">
      <alignment/>
      <protection locked="0"/>
    </xf>
    <xf numFmtId="0" fontId="8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Continuous" wrapText="1"/>
      <protection/>
    </xf>
    <xf numFmtId="0" fontId="0" fillId="0" borderId="0" xfId="0" applyAlignment="1" applyProtection="1">
      <alignment horizontal="left" vertical="center"/>
      <protection/>
    </xf>
    <xf numFmtId="0" fontId="17" fillId="0" borderId="1" xfId="0" applyFont="1" applyBorder="1" applyAlignment="1" applyProtection="1">
      <alignment/>
      <protection/>
    </xf>
    <xf numFmtId="21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right"/>
      <protection hidden="1"/>
    </xf>
    <xf numFmtId="2" fontId="0" fillId="0" borderId="0" xfId="0" applyNumberFormat="1" applyBorder="1" applyAlignment="1" applyProtection="1">
      <alignment/>
      <protection hidden="1"/>
    </xf>
    <xf numFmtId="1" fontId="0" fillId="0" borderId="0" xfId="0" applyNumberFormat="1" applyBorder="1" applyAlignment="1" applyProtection="1">
      <alignment/>
      <protection hidden="1"/>
    </xf>
    <xf numFmtId="1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0" fontId="11" fillId="0" borderId="16" xfId="0" applyFont="1" applyBorder="1" applyAlignment="1">
      <alignment/>
    </xf>
    <xf numFmtId="0" fontId="12" fillId="0" borderId="16" xfId="0" applyFont="1" applyBorder="1" applyAlignment="1">
      <alignment/>
    </xf>
    <xf numFmtId="0" fontId="0" fillId="0" borderId="16" xfId="0" applyBorder="1" applyAlignment="1" applyProtection="1">
      <alignment/>
      <protection/>
    </xf>
    <xf numFmtId="0" fontId="4" fillId="0" borderId="0" xfId="0" applyFont="1" applyAlignment="1" applyProtection="1" quotePrefix="1">
      <alignment/>
      <protection/>
    </xf>
    <xf numFmtId="0" fontId="21" fillId="0" borderId="0" xfId="0" applyFont="1" applyAlignment="1" applyProtection="1">
      <alignment horizontal="right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left" vertical="center"/>
      <protection locked="0"/>
    </xf>
    <xf numFmtId="9" fontId="0" fillId="0" borderId="0" xfId="0" applyNumberFormat="1" applyAlignment="1">
      <alignment horizontal="left"/>
    </xf>
    <xf numFmtId="0" fontId="0" fillId="0" borderId="0" xfId="0" applyNumberFormat="1" applyBorder="1" applyAlignment="1" applyProtection="1">
      <alignment/>
      <protection hidden="1"/>
    </xf>
    <xf numFmtId="0" fontId="0" fillId="0" borderId="2" xfId="0" applyBorder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Fill="1" applyAlignment="1" applyProtection="1">
      <alignment horizontal="right"/>
      <protection/>
    </xf>
    <xf numFmtId="0" fontId="1" fillId="3" borderId="1" xfId="0" applyFont="1" applyFill="1" applyBorder="1" applyAlignment="1" applyProtection="1">
      <alignment horizontal="right"/>
      <protection locked="0"/>
    </xf>
    <xf numFmtId="0" fontId="1" fillId="2" borderId="17" xfId="0" applyFont="1" applyFill="1" applyBorder="1" applyAlignment="1" applyProtection="1">
      <alignment horizontal="right" vertical="center"/>
      <protection/>
    </xf>
    <xf numFmtId="0" fontId="1" fillId="2" borderId="17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right" vertical="center"/>
      <protection/>
    </xf>
    <xf numFmtId="0" fontId="1" fillId="2" borderId="16" xfId="0" applyFont="1" applyFill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right"/>
      <protection/>
    </xf>
    <xf numFmtId="0" fontId="0" fillId="0" borderId="0" xfId="0" applyNumberFormat="1" applyBorder="1" applyAlignment="1" applyProtection="1">
      <alignment horizontal="right"/>
      <protection/>
    </xf>
    <xf numFmtId="0" fontId="0" fillId="0" borderId="19" xfId="0" applyBorder="1" applyAlignment="1" applyProtection="1">
      <alignment/>
      <protection/>
    </xf>
    <xf numFmtId="0" fontId="0" fillId="0" borderId="17" xfId="0" applyNumberFormat="1" applyBorder="1" applyAlignment="1" applyProtection="1">
      <alignment/>
      <protection/>
    </xf>
    <xf numFmtId="0" fontId="0" fillId="0" borderId="16" xfId="0" applyNumberFormat="1" applyBorder="1" applyAlignment="1" applyProtection="1">
      <alignment horizontal="right"/>
      <protection/>
    </xf>
    <xf numFmtId="0" fontId="0" fillId="0" borderId="0" xfId="0" applyAlignment="1">
      <alignment horizontal="right" wrapText="1"/>
    </xf>
    <xf numFmtId="0" fontId="0" fillId="0" borderId="20" xfId="0" applyBorder="1" applyAlignment="1" applyProtection="1">
      <alignment wrapText="1"/>
      <protection locked="0"/>
    </xf>
    <xf numFmtId="0" fontId="0" fillId="0" borderId="21" xfId="0" applyBorder="1" applyAlignment="1">
      <alignment wrapText="1"/>
    </xf>
    <xf numFmtId="0" fontId="0" fillId="0" borderId="1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>
      <alignment/>
    </xf>
    <xf numFmtId="0" fontId="15" fillId="0" borderId="0" xfId="20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Adjust slope of line to estimate 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DATA!$L$10</c:f>
              <c:strCache>
                <c:ptCount val="1"/>
                <c:pt idx="0">
                  <c:v>y/ y0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DATA!$K$11:$K$1003</c:f>
              <c:strCache>
                <c:ptCount val="993"/>
                <c:pt idx="0">
                  <c:v>5.787037037037037E-06</c:v>
                </c:pt>
                <c:pt idx="1">
                  <c:v>1.7361111102416172E-05</c:v>
                </c:pt>
                <c:pt idx="2">
                  <c:v>2.8935185182006163E-05</c:v>
                </c:pt>
                <c:pt idx="3">
                  <c:v>4.05092592473853E-05</c:v>
                </c:pt>
                <c:pt idx="4">
                  <c:v>5.208333332697529E-05</c:v>
                </c:pt>
                <c:pt idx="5">
                  <c:v>6.365740740656529E-05</c:v>
                </c:pt>
                <c:pt idx="6">
                  <c:v>7.523148147194442E-05</c:v>
                </c:pt>
                <c:pt idx="7">
                  <c:v>8.680555555153442E-05</c:v>
                </c:pt>
                <c:pt idx="8">
                  <c:v>9.837962961691355E-05</c:v>
                </c:pt>
                <c:pt idx="9">
                  <c:v>0.00010995370369650354</c:v>
                </c:pt>
                <c:pt idx="10">
                  <c:v>0.00012152777777609353</c:v>
                </c:pt>
                <c:pt idx="11">
                  <c:v>0.00013310185184147266</c:v>
                </c:pt>
                <c:pt idx="12">
                  <c:v>0.00014467592592106265</c:v>
                </c:pt>
                <c:pt idx="13">
                  <c:v>0.00015625000000065264</c:v>
                </c:pt>
                <c:pt idx="14">
                  <c:v>0.00016782407406603178</c:v>
                </c:pt>
                <c:pt idx="15">
                  <c:v>0.00017939814814562177</c:v>
                </c:pt>
                <c:pt idx="16">
                  <c:v>0.0001909722222110009</c:v>
                </c:pt>
                <c:pt idx="17">
                  <c:v>0.0002025462962905909</c:v>
                </c:pt>
                <c:pt idx="18">
                  <c:v>0.00021412037037018088</c:v>
                </c:pt>
                <c:pt idx="19">
                  <c:v>0.00022569444443556002</c:v>
                </c:pt>
                <c:pt idx="20">
                  <c:v>0.00023726851851515</c:v>
                </c:pt>
                <c:pt idx="21">
                  <c:v>0.0002488425925805292</c:v>
                </c:pt>
                <c:pt idx="22">
                  <c:v>0.00026041666666011917</c:v>
                </c:pt>
                <c:pt idx="23">
                  <c:v>0.00027199074073970916</c:v>
                </c:pt>
                <c:pt idx="24">
                  <c:v>0.0002835648148050883</c:v>
                </c:pt>
                <c:pt idx="25">
                  <c:v>0.0002951388888846783</c:v>
                </c:pt>
                <c:pt idx="26">
                  <c:v>0.0003067129629500574</c:v>
                </c:pt>
                <c:pt idx="27">
                  <c:v>0.0003182870370296474</c:v>
                </c:pt>
                <c:pt idx="28">
                  <c:v>0.0003298611111092374</c:v>
                </c:pt>
                <c:pt idx="29">
                  <c:v>0.00034143518517461654</c:v>
                </c:pt>
                <c:pt idx="30">
                  <c:v>0.00035300925925420653</c:v>
                </c:pt>
                <c:pt idx="31">
                  <c:v>0.0003645833333337965</c:v>
                </c:pt>
                <c:pt idx="32">
                  <c:v>0.00037615740739917566</c:v>
                </c:pt>
                <c:pt idx="33">
                  <c:v>0.00038773148147876565</c:v>
                </c:pt>
                <c:pt idx="34">
                  <c:v>0.0003993055555441448</c:v>
                </c:pt>
                <c:pt idx="35">
                  <c:v>0.0004108796296237348</c:v>
                </c:pt>
                <c:pt idx="36">
                  <c:v>0.00042245370370332477</c:v>
                </c:pt>
                <c:pt idx="37">
                  <c:v>0.0004340277777687039</c:v>
                </c:pt>
                <c:pt idx="38">
                  <c:v>0.0004456018518482939</c:v>
                </c:pt>
                <c:pt idx="39">
                  <c:v>0.00045717592591367303</c:v>
                </c:pt>
                <c:pt idx="40">
                  <c:v>0.000468749999993263</c:v>
                </c:pt>
                <c:pt idx="41">
                  <c:v>0.000480324074072853</c:v>
                </c:pt>
                <c:pt idx="42">
                  <c:v>0.0004918981481382321</c:v>
                </c:pt>
                <c:pt idx="43">
                  <c:v>0.0005034722222178221</c:v>
                </c:pt>
                <c:pt idx="44">
                  <c:v>0.0005150462962974121</c:v>
                </c:pt>
                <c:pt idx="45">
                  <c:v>0.0005266203703627912</c:v>
                </c:pt>
                <c:pt idx="46">
                  <c:v>0.0005381944444423812</c:v>
                </c:pt>
                <c:pt idx="47">
                  <c:v>0.0005497685185077603</c:v>
                </c:pt>
                <c:pt idx="48">
                  <c:v>0.0005613425925873503</c:v>
                </c:pt>
                <c:pt idx="49">
                  <c:v>0.0005729166666669403</c:v>
                </c:pt>
                <c:pt idx="50">
                  <c:v>0.0005844907407323195</c:v>
                </c:pt>
                <c:pt idx="51">
                  <c:v>0.0005960648148119094</c:v>
                </c:pt>
                <c:pt idx="52">
                  <c:v>0.0006076388888772886</c:v>
                </c:pt>
                <c:pt idx="53">
                  <c:v>0.0006192129629568786</c:v>
                </c:pt>
                <c:pt idx="54">
                  <c:v>0.0006307870370364686</c:v>
                </c:pt>
                <c:pt idx="55">
                  <c:v>0.0006423611111160586</c:v>
                </c:pt>
                <c:pt idx="56">
                  <c:v>0.0006539351851814377</c:v>
                </c:pt>
                <c:pt idx="57">
                  <c:v>0.0006655092592610277</c:v>
                </c:pt>
                <c:pt idx="58">
                  <c:v>0.0006770833333264068</c:v>
                </c:pt>
                <c:pt idx="59">
                  <c:v>0.0006886574074059968</c:v>
                </c:pt>
                <c:pt idx="60">
                  <c:v>0.0007002314814855868</c:v>
                </c:pt>
                <c:pt idx="61">
                  <c:v>0.0007118055555509659</c:v>
                </c:pt>
                <c:pt idx="62">
                  <c:v>0.0008738425925941715</c:v>
                </c:pt>
                <c:pt idx="63">
                  <c:v>0.000989583333333228</c:v>
                </c:pt>
                <c:pt idx="64">
                  <c:v>0.0011053240740722845</c:v>
                </c:pt>
                <c:pt idx="65">
                  <c:v>0.001221064814811341</c:v>
                </c:pt>
                <c:pt idx="66">
                  <c:v>0.0013368055555503975</c:v>
                </c:pt>
                <c:pt idx="67">
                  <c:v>0.001452546296289454</c:v>
                </c:pt>
                <c:pt idx="68">
                  <c:v>0.0015682870370285105</c:v>
                </c:pt>
                <c:pt idx="69">
                  <c:v>0.001684027777767567</c:v>
                </c:pt>
                <c:pt idx="70">
                  <c:v>0.0017997685185066235</c:v>
                </c:pt>
                <c:pt idx="71">
                  <c:v>0.00191550925924568</c:v>
                </c:pt>
                <c:pt idx="72">
                  <c:v>0.0020312499999989475</c:v>
                </c:pt>
                <c:pt idx="73">
                  <c:v>0.002146990740738004</c:v>
                </c:pt>
                <c:pt idx="74">
                  <c:v>0.0022627314814770605</c:v>
                </c:pt>
                <c:pt idx="75">
                  <c:v>0.002378472222216117</c:v>
                </c:pt>
                <c:pt idx="76">
                  <c:v>0.0024942129629551735</c:v>
                </c:pt>
                <c:pt idx="77">
                  <c:v>0.00260995370369423</c:v>
                </c:pt>
                <c:pt idx="78">
                  <c:v>0.0027256944444474973</c:v>
                </c:pt>
                <c:pt idx="79">
                  <c:v>0.002922453703701051</c:v>
                </c:pt>
                <c:pt idx="80">
                  <c:v>0.002934027777780641</c:v>
                </c:pt>
                <c:pt idx="81">
                  <c:v>0.0029456018518460203</c:v>
                </c:pt>
                <c:pt idx="82">
                  <c:v>0.0029571759259256103</c:v>
                </c:pt>
                <c:pt idx="83">
                  <c:v>0.0029687499999909894</c:v>
                </c:pt>
                <c:pt idx="84">
                  <c:v>0.0029803240740705794</c:v>
                </c:pt>
                <c:pt idx="85">
                  <c:v>0.0029918981481501694</c:v>
                </c:pt>
                <c:pt idx="86">
                  <c:v>0.0030034722222155486</c:v>
                </c:pt>
                <c:pt idx="87">
                  <c:v>0.0030150462962951386</c:v>
                </c:pt>
                <c:pt idx="88">
                  <c:v>0.0030266203703605177</c:v>
                </c:pt>
                <c:pt idx="89">
                  <c:v>0.0030381944444401077</c:v>
                </c:pt>
                <c:pt idx="90">
                  <c:v>0.0030497685185196977</c:v>
                </c:pt>
                <c:pt idx="91">
                  <c:v>0.003061342592585077</c:v>
                </c:pt>
                <c:pt idx="92">
                  <c:v>0.003072916666664667</c:v>
                </c:pt>
                <c:pt idx="93">
                  <c:v>0.003084490740730046</c:v>
                </c:pt>
                <c:pt idx="94">
                  <c:v>0.003096064814809636</c:v>
                </c:pt>
                <c:pt idx="95">
                  <c:v>0.003107638888889226</c:v>
                </c:pt>
                <c:pt idx="96">
                  <c:v>0.003119212962954605</c:v>
                </c:pt>
                <c:pt idx="97">
                  <c:v>0.003130787037034195</c:v>
                </c:pt>
                <c:pt idx="98">
                  <c:v>0.003142361111113785</c:v>
                </c:pt>
                <c:pt idx="99">
                  <c:v>0.003153935185179164</c:v>
                </c:pt>
                <c:pt idx="100">
                  <c:v>0.003148148148142127</c:v>
                </c:pt>
                <c:pt idx="101">
                  <c:v>0.003148148148142127</c:v>
                </c:pt>
                <c:pt idx="102">
                  <c:v>0.003148148148142127</c:v>
                </c:pt>
                <c:pt idx="103">
                  <c:v>0.003148148148142127</c:v>
                </c:pt>
                <c:pt idx="104">
                  <c:v>0.003148148148142127</c:v>
                </c:pt>
                <c:pt idx="105">
                  <c:v>0.003148148148142127</c:v>
                </c:pt>
                <c:pt idx="106">
                  <c:v>0.003148148148142127</c:v>
                </c:pt>
                <c:pt idx="107">
                  <c:v>0.003148148148142127</c:v>
                </c:pt>
                <c:pt idx="108">
                  <c:v>0.003148148148142127</c:v>
                </c:pt>
                <c:pt idx="109">
                  <c:v>0.003148148148142127</c:v>
                </c:pt>
                <c:pt idx="110">
                  <c:v>0.003148148148142127</c:v>
                </c:pt>
                <c:pt idx="111">
                  <c:v>0.003148148148142127</c:v>
                </c:pt>
                <c:pt idx="112">
                  <c:v>0.003148148148142127</c:v>
                </c:pt>
                <c:pt idx="113">
                  <c:v>0.003148148148142127</c:v>
                </c:pt>
                <c:pt idx="114">
                  <c:v>0.003148148148142127</c:v>
                </c:pt>
                <c:pt idx="115">
                  <c:v>0.003148148148142127</c:v>
                </c:pt>
                <c:pt idx="116">
                  <c:v>0.003148148148142127</c:v>
                </c:pt>
                <c:pt idx="117">
                  <c:v>0.003148148148142127</c:v>
                </c:pt>
                <c:pt idx="118">
                  <c:v>0.003148148148142127</c:v>
                </c:pt>
                <c:pt idx="119">
                  <c:v>0.003148148148142127</c:v>
                </c:pt>
                <c:pt idx="120">
                  <c:v>0.003148148148142127</c:v>
                </c:pt>
                <c:pt idx="121">
                  <c:v>0.003148148148142127</c:v>
                </c:pt>
                <c:pt idx="122">
                  <c:v>0.003148148148142127</c:v>
                </c:pt>
                <c:pt idx="123">
                  <c:v>0.003148148148142127</c:v>
                </c:pt>
                <c:pt idx="124">
                  <c:v>0.003148148148142127</c:v>
                </c:pt>
                <c:pt idx="125">
                  <c:v>0.003148148148142127</c:v>
                </c:pt>
                <c:pt idx="126">
                  <c:v>0.003148148148142127</c:v>
                </c:pt>
                <c:pt idx="127">
                  <c:v>0.003148148148142127</c:v>
                </c:pt>
                <c:pt idx="128">
                  <c:v>0.003148148148142127</c:v>
                </c:pt>
                <c:pt idx="129">
                  <c:v>0.003148148148142127</c:v>
                </c:pt>
                <c:pt idx="130">
                  <c:v>0.003148148148142127</c:v>
                </c:pt>
                <c:pt idx="131">
                  <c:v>0.003148148148142127</c:v>
                </c:pt>
                <c:pt idx="132">
                  <c:v>0.003148148148142127</c:v>
                </c:pt>
                <c:pt idx="133">
                  <c:v>0.003148148148142127</c:v>
                </c:pt>
                <c:pt idx="134">
                  <c:v>0.003148148148142127</c:v>
                </c:pt>
                <c:pt idx="135">
                  <c:v>0.003148148148142127</c:v>
                </c:pt>
                <c:pt idx="136">
                  <c:v>0.003148148148142127</c:v>
                </c:pt>
                <c:pt idx="137">
                  <c:v>0.003148148148142127</c:v>
                </c:pt>
                <c:pt idx="138">
                  <c:v>0.003148148148142127</c:v>
                </c:pt>
                <c:pt idx="139">
                  <c:v>0.003148148148142127</c:v>
                </c:pt>
                <c:pt idx="140">
                  <c:v>0.003148148148142127</c:v>
                </c:pt>
                <c:pt idx="141">
                  <c:v>0.003148148148142127</c:v>
                </c:pt>
                <c:pt idx="142">
                  <c:v>0.003148148148142127</c:v>
                </c:pt>
                <c:pt idx="143">
                  <c:v>0.003148148148142127</c:v>
                </c:pt>
                <c:pt idx="144">
                  <c:v>0.003148148148142127</c:v>
                </c:pt>
                <c:pt idx="145">
                  <c:v>0.003148148148142127</c:v>
                </c:pt>
                <c:pt idx="146">
                  <c:v>0.003148148148142127</c:v>
                </c:pt>
                <c:pt idx="147">
                  <c:v>0.003148148148142127</c:v>
                </c:pt>
                <c:pt idx="148">
                  <c:v>0.003148148148142127</c:v>
                </c:pt>
                <c:pt idx="149">
                  <c:v>0.003148148148142127</c:v>
                </c:pt>
                <c:pt idx="150">
                  <c:v>0.003148148148142127</c:v>
                </c:pt>
                <c:pt idx="151">
                  <c:v>0.003148148148142127</c:v>
                </c:pt>
                <c:pt idx="152">
                  <c:v>0.003148148148142127</c:v>
                </c:pt>
                <c:pt idx="153">
                  <c:v>0.003148148148142127</c:v>
                </c:pt>
                <c:pt idx="154">
                  <c:v>0.003148148148142127</c:v>
                </c:pt>
                <c:pt idx="155">
                  <c:v>0.003148148148142127</c:v>
                </c:pt>
                <c:pt idx="156">
                  <c:v>0.003148148148142127</c:v>
                </c:pt>
                <c:pt idx="157">
                  <c:v>0.003148148148142127</c:v>
                </c:pt>
                <c:pt idx="158">
                  <c:v>0.003148148148142127</c:v>
                </c:pt>
                <c:pt idx="159">
                  <c:v>0.003148148148142127</c:v>
                </c:pt>
                <c:pt idx="160">
                  <c:v>0.003148148148142127</c:v>
                </c:pt>
                <c:pt idx="161">
                  <c:v>0.003148148148142127</c:v>
                </c:pt>
                <c:pt idx="162">
                  <c:v>0.003148148148142127</c:v>
                </c:pt>
                <c:pt idx="163">
                  <c:v>0.003148148148142127</c:v>
                </c:pt>
                <c:pt idx="164">
                  <c:v>0.003148148148142127</c:v>
                </c:pt>
                <c:pt idx="165">
                  <c:v>0.003148148148142127</c:v>
                </c:pt>
                <c:pt idx="166">
                  <c:v>0.003148148148142127</c:v>
                </c:pt>
                <c:pt idx="167">
                  <c:v>0.003148148148142127</c:v>
                </c:pt>
                <c:pt idx="168">
                  <c:v>0.003148148148142127</c:v>
                </c:pt>
                <c:pt idx="169">
                  <c:v>0.003148148148142127</c:v>
                </c:pt>
                <c:pt idx="170">
                  <c:v>0.003148148148142127</c:v>
                </c:pt>
                <c:pt idx="171">
                  <c:v>0.003148148148142127</c:v>
                </c:pt>
                <c:pt idx="172">
                  <c:v>0.003148148148142127</c:v>
                </c:pt>
                <c:pt idx="173">
                  <c:v>0.003148148148142127</c:v>
                </c:pt>
                <c:pt idx="174">
                  <c:v>0.003148148148142127</c:v>
                </c:pt>
                <c:pt idx="175">
                  <c:v>0.003148148148142127</c:v>
                </c:pt>
                <c:pt idx="176">
                  <c:v>0.003148148148142127</c:v>
                </c:pt>
                <c:pt idx="177">
                  <c:v>0.003148148148142127</c:v>
                </c:pt>
                <c:pt idx="178">
                  <c:v>0.003148148148142127</c:v>
                </c:pt>
                <c:pt idx="179">
                  <c:v>0.003148148148142127</c:v>
                </c:pt>
                <c:pt idx="180">
                  <c:v>0.003148148148142127</c:v>
                </c:pt>
                <c:pt idx="181">
                  <c:v>0.003148148148142127</c:v>
                </c:pt>
                <c:pt idx="182">
                  <c:v>0.003148148148142127</c:v>
                </c:pt>
                <c:pt idx="183">
                  <c:v>0.003148148148142127</c:v>
                </c:pt>
                <c:pt idx="184">
                  <c:v>0.003148148148142127</c:v>
                </c:pt>
                <c:pt idx="185">
                  <c:v>0.003148148148142127</c:v>
                </c:pt>
                <c:pt idx="186">
                  <c:v>0.003148148148142127</c:v>
                </c:pt>
                <c:pt idx="187">
                  <c:v>0.003148148148142127</c:v>
                </c:pt>
                <c:pt idx="188">
                  <c:v>0.003148148148142127</c:v>
                </c:pt>
                <c:pt idx="189">
                  <c:v>0.003148148148142127</c:v>
                </c:pt>
                <c:pt idx="190">
                  <c:v>0.003148148148142127</c:v>
                </c:pt>
                <c:pt idx="191">
                  <c:v>0.003148148148142127</c:v>
                </c:pt>
                <c:pt idx="192">
                  <c:v>0.003148148148142127</c:v>
                </c:pt>
                <c:pt idx="193">
                  <c:v>0.003148148148142127</c:v>
                </c:pt>
                <c:pt idx="194">
                  <c:v>0.003148148148142127</c:v>
                </c:pt>
                <c:pt idx="195">
                  <c:v>0.003148148148142127</c:v>
                </c:pt>
                <c:pt idx="196">
                  <c:v>0.003148148148142127</c:v>
                </c:pt>
                <c:pt idx="197">
                  <c:v>0.003148148148142127</c:v>
                </c:pt>
                <c:pt idx="198">
                  <c:v>0.003148148148142127</c:v>
                </c:pt>
                <c:pt idx="199">
                  <c:v>0.003148148148142127</c:v>
                </c:pt>
                <c:pt idx="200">
                  <c:v>0.003148148148142127</c:v>
                </c:pt>
                <c:pt idx="201">
                  <c:v>0.003148148148142127</c:v>
                </c:pt>
                <c:pt idx="202">
                  <c:v>0.003148148148142127</c:v>
                </c:pt>
                <c:pt idx="203">
                  <c:v>0.003148148148142127</c:v>
                </c:pt>
                <c:pt idx="204">
                  <c:v>0.003148148148142127</c:v>
                </c:pt>
                <c:pt idx="205">
                  <c:v>0.003148148148142127</c:v>
                </c:pt>
                <c:pt idx="206">
                  <c:v>0.003148148148142127</c:v>
                </c:pt>
                <c:pt idx="207">
                  <c:v>0.003148148148142127</c:v>
                </c:pt>
                <c:pt idx="208">
                  <c:v>0.003148148148142127</c:v>
                </c:pt>
                <c:pt idx="209">
                  <c:v>0.003148148148142127</c:v>
                </c:pt>
                <c:pt idx="210">
                  <c:v>0.003148148148142127</c:v>
                </c:pt>
                <c:pt idx="211">
                  <c:v>0.003148148148142127</c:v>
                </c:pt>
                <c:pt idx="212">
                  <c:v>0.003148148148142127</c:v>
                </c:pt>
                <c:pt idx="213">
                  <c:v>0.003148148148142127</c:v>
                </c:pt>
                <c:pt idx="214">
                  <c:v>0.003148148148142127</c:v>
                </c:pt>
                <c:pt idx="215">
                  <c:v>0.003148148148142127</c:v>
                </c:pt>
                <c:pt idx="216">
                  <c:v>0.003148148148142127</c:v>
                </c:pt>
                <c:pt idx="217">
                  <c:v>0.003148148148142127</c:v>
                </c:pt>
                <c:pt idx="218">
                  <c:v>0.003148148148142127</c:v>
                </c:pt>
                <c:pt idx="219">
                  <c:v>0.003148148148142127</c:v>
                </c:pt>
                <c:pt idx="220">
                  <c:v>0.003148148148142127</c:v>
                </c:pt>
                <c:pt idx="221">
                  <c:v>0.003148148148142127</c:v>
                </c:pt>
                <c:pt idx="222">
                  <c:v>0.003148148148142127</c:v>
                </c:pt>
                <c:pt idx="223">
                  <c:v>0.003148148148142127</c:v>
                </c:pt>
                <c:pt idx="224">
                  <c:v>0.003148148148142127</c:v>
                </c:pt>
                <c:pt idx="225">
                  <c:v>0.003148148148142127</c:v>
                </c:pt>
                <c:pt idx="226">
                  <c:v>0.003148148148142127</c:v>
                </c:pt>
                <c:pt idx="227">
                  <c:v>0.003148148148142127</c:v>
                </c:pt>
                <c:pt idx="228">
                  <c:v>0.003148148148142127</c:v>
                </c:pt>
                <c:pt idx="229">
                  <c:v>0.003148148148142127</c:v>
                </c:pt>
                <c:pt idx="230">
                  <c:v>0.003148148148142127</c:v>
                </c:pt>
                <c:pt idx="231">
                  <c:v>0.003148148148142127</c:v>
                </c:pt>
                <c:pt idx="232">
                  <c:v>0.003148148148142127</c:v>
                </c:pt>
                <c:pt idx="233">
                  <c:v>0.003148148148142127</c:v>
                </c:pt>
                <c:pt idx="234">
                  <c:v>0.003148148148142127</c:v>
                </c:pt>
                <c:pt idx="235">
                  <c:v>0.003148148148142127</c:v>
                </c:pt>
                <c:pt idx="236">
                  <c:v>0.003148148148142127</c:v>
                </c:pt>
                <c:pt idx="237">
                  <c:v>0.003148148148142127</c:v>
                </c:pt>
                <c:pt idx="238">
                  <c:v>0.003148148148142127</c:v>
                </c:pt>
                <c:pt idx="239">
                  <c:v>0.003148148148142127</c:v>
                </c:pt>
                <c:pt idx="240">
                  <c:v>0.003148148148142127</c:v>
                </c:pt>
                <c:pt idx="241">
                  <c:v>0.003148148148142127</c:v>
                </c:pt>
                <c:pt idx="242">
                  <c:v>0.003148148148142127</c:v>
                </c:pt>
                <c:pt idx="243">
                  <c:v>0.003148148148142127</c:v>
                </c:pt>
                <c:pt idx="244">
                  <c:v>0.003148148148142127</c:v>
                </c:pt>
                <c:pt idx="245">
                  <c:v>0.003148148148142127</c:v>
                </c:pt>
                <c:pt idx="246">
                  <c:v>0.003148148148142127</c:v>
                </c:pt>
                <c:pt idx="247">
                  <c:v>0.003148148148142127</c:v>
                </c:pt>
                <c:pt idx="248">
                  <c:v>0.003148148148142127</c:v>
                </c:pt>
                <c:pt idx="249">
                  <c:v>0.003148148148142127</c:v>
                </c:pt>
                <c:pt idx="250">
                  <c:v>0.003148148148142127</c:v>
                </c:pt>
                <c:pt idx="251">
                  <c:v>0.003148148148142127</c:v>
                </c:pt>
                <c:pt idx="252">
                  <c:v>0.003148148148142127</c:v>
                </c:pt>
                <c:pt idx="253">
                  <c:v>0.003148148148142127</c:v>
                </c:pt>
                <c:pt idx="254">
                  <c:v>0.003148148148142127</c:v>
                </c:pt>
                <c:pt idx="255">
                  <c:v>0.003148148148142127</c:v>
                </c:pt>
                <c:pt idx="256">
                  <c:v>0.003148148148142127</c:v>
                </c:pt>
                <c:pt idx="257">
                  <c:v>0.003148148148142127</c:v>
                </c:pt>
                <c:pt idx="258">
                  <c:v>0.003148148148142127</c:v>
                </c:pt>
                <c:pt idx="259">
                  <c:v>0.003148148148142127</c:v>
                </c:pt>
                <c:pt idx="260">
                  <c:v>0.003148148148142127</c:v>
                </c:pt>
                <c:pt idx="261">
                  <c:v>0.003148148148142127</c:v>
                </c:pt>
                <c:pt idx="262">
                  <c:v>0.003148148148142127</c:v>
                </c:pt>
                <c:pt idx="263">
                  <c:v>0.003148148148142127</c:v>
                </c:pt>
                <c:pt idx="264">
                  <c:v>0.003148148148142127</c:v>
                </c:pt>
                <c:pt idx="265">
                  <c:v>0.003148148148142127</c:v>
                </c:pt>
                <c:pt idx="266">
                  <c:v>0.003148148148142127</c:v>
                </c:pt>
                <c:pt idx="267">
                  <c:v>0.003148148148142127</c:v>
                </c:pt>
                <c:pt idx="268">
                  <c:v>0.003148148148142127</c:v>
                </c:pt>
                <c:pt idx="269">
                  <c:v>0.003148148148142127</c:v>
                </c:pt>
                <c:pt idx="270">
                  <c:v>0.003148148148142127</c:v>
                </c:pt>
                <c:pt idx="271">
                  <c:v>0.003148148148142127</c:v>
                </c:pt>
                <c:pt idx="272">
                  <c:v>0.003148148148142127</c:v>
                </c:pt>
                <c:pt idx="273">
                  <c:v>0.003148148148142127</c:v>
                </c:pt>
                <c:pt idx="274">
                  <c:v>0.003148148148142127</c:v>
                </c:pt>
                <c:pt idx="275">
                  <c:v>0.003148148148142127</c:v>
                </c:pt>
                <c:pt idx="276">
                  <c:v>0.003148148148142127</c:v>
                </c:pt>
                <c:pt idx="277">
                  <c:v>0.003148148148142127</c:v>
                </c:pt>
                <c:pt idx="278">
                  <c:v>0.003148148148142127</c:v>
                </c:pt>
                <c:pt idx="279">
                  <c:v>0.003148148148142127</c:v>
                </c:pt>
                <c:pt idx="280">
                  <c:v>0.003148148148142127</c:v>
                </c:pt>
                <c:pt idx="281">
                  <c:v>0.003148148148142127</c:v>
                </c:pt>
                <c:pt idx="282">
                  <c:v>0.003148148148142127</c:v>
                </c:pt>
                <c:pt idx="283">
                  <c:v>0.003148148148142127</c:v>
                </c:pt>
                <c:pt idx="284">
                  <c:v>0.003148148148142127</c:v>
                </c:pt>
                <c:pt idx="285">
                  <c:v>0.003148148148142127</c:v>
                </c:pt>
                <c:pt idx="286">
                  <c:v>0.003148148148142127</c:v>
                </c:pt>
                <c:pt idx="287">
                  <c:v>0.003148148148142127</c:v>
                </c:pt>
                <c:pt idx="288">
                  <c:v>0.003148148148142127</c:v>
                </c:pt>
                <c:pt idx="289">
                  <c:v>0.003148148148142127</c:v>
                </c:pt>
                <c:pt idx="290">
                  <c:v>0.003148148148142127</c:v>
                </c:pt>
                <c:pt idx="291">
                  <c:v>0.003148148148142127</c:v>
                </c:pt>
                <c:pt idx="292">
                  <c:v>0.003148148148142127</c:v>
                </c:pt>
                <c:pt idx="293">
                  <c:v>0.003148148148142127</c:v>
                </c:pt>
                <c:pt idx="294">
                  <c:v>0.003148148148142127</c:v>
                </c:pt>
                <c:pt idx="295">
                  <c:v>0.003148148148142127</c:v>
                </c:pt>
                <c:pt idx="296">
                  <c:v>0.003148148148142127</c:v>
                </c:pt>
                <c:pt idx="297">
                  <c:v>0.003148148148142127</c:v>
                </c:pt>
                <c:pt idx="298">
                  <c:v>0.003148148148142127</c:v>
                </c:pt>
                <c:pt idx="299">
                  <c:v>0.003148148148142127</c:v>
                </c:pt>
                <c:pt idx="300">
                  <c:v>0.003148148148142127</c:v>
                </c:pt>
                <c:pt idx="301">
                  <c:v>0.003148148148142127</c:v>
                </c:pt>
                <c:pt idx="302">
                  <c:v>0.003148148148142127</c:v>
                </c:pt>
                <c:pt idx="303">
                  <c:v>0.003148148148142127</c:v>
                </c:pt>
                <c:pt idx="304">
                  <c:v>0.003148148148142127</c:v>
                </c:pt>
                <c:pt idx="305">
                  <c:v>0.003148148148142127</c:v>
                </c:pt>
                <c:pt idx="306">
                  <c:v>0.003148148148142127</c:v>
                </c:pt>
                <c:pt idx="307">
                  <c:v>0.003148148148142127</c:v>
                </c:pt>
                <c:pt idx="308">
                  <c:v>0.003148148148142127</c:v>
                </c:pt>
                <c:pt idx="309">
                  <c:v>0.003148148148142127</c:v>
                </c:pt>
                <c:pt idx="310">
                  <c:v>0.003148148148142127</c:v>
                </c:pt>
                <c:pt idx="311">
                  <c:v>0.003148148148142127</c:v>
                </c:pt>
                <c:pt idx="312">
                  <c:v>0.003148148148142127</c:v>
                </c:pt>
                <c:pt idx="313">
                  <c:v>0.003148148148142127</c:v>
                </c:pt>
                <c:pt idx="314">
                  <c:v>0.003148148148142127</c:v>
                </c:pt>
                <c:pt idx="315">
                  <c:v>0.003148148148142127</c:v>
                </c:pt>
                <c:pt idx="316">
                  <c:v>0.003148148148142127</c:v>
                </c:pt>
                <c:pt idx="317">
                  <c:v>0.003148148148142127</c:v>
                </c:pt>
                <c:pt idx="318">
                  <c:v>0.003148148148142127</c:v>
                </c:pt>
                <c:pt idx="319">
                  <c:v>0.003148148148142127</c:v>
                </c:pt>
                <c:pt idx="320">
                  <c:v>0.003148148148142127</c:v>
                </c:pt>
                <c:pt idx="321">
                  <c:v>0.003148148148142127</c:v>
                </c:pt>
                <c:pt idx="322">
                  <c:v>0.003148148148142127</c:v>
                </c:pt>
                <c:pt idx="323">
                  <c:v>0.003148148148142127</c:v>
                </c:pt>
                <c:pt idx="324">
                  <c:v>0.003148148148142127</c:v>
                </c:pt>
                <c:pt idx="325">
                  <c:v>0.003148148148142127</c:v>
                </c:pt>
                <c:pt idx="326">
                  <c:v>0.003148148148142127</c:v>
                </c:pt>
                <c:pt idx="327">
                  <c:v>0.003148148148142127</c:v>
                </c:pt>
                <c:pt idx="328">
                  <c:v>0.003148148148142127</c:v>
                </c:pt>
                <c:pt idx="329">
                  <c:v>0.003148148148142127</c:v>
                </c:pt>
                <c:pt idx="330">
                  <c:v>0.003148148148142127</c:v>
                </c:pt>
                <c:pt idx="331">
                  <c:v>0.003148148148142127</c:v>
                </c:pt>
                <c:pt idx="332">
                  <c:v>0.003148148148142127</c:v>
                </c:pt>
                <c:pt idx="333">
                  <c:v>0.003148148148142127</c:v>
                </c:pt>
                <c:pt idx="334">
                  <c:v>0.003148148148142127</c:v>
                </c:pt>
                <c:pt idx="335">
                  <c:v>0.003148148148142127</c:v>
                </c:pt>
                <c:pt idx="336">
                  <c:v>0.003148148148142127</c:v>
                </c:pt>
                <c:pt idx="337">
                  <c:v>0.003148148148142127</c:v>
                </c:pt>
                <c:pt idx="338">
                  <c:v>0.003148148148142127</c:v>
                </c:pt>
                <c:pt idx="339">
                  <c:v>0.003148148148142127</c:v>
                </c:pt>
                <c:pt idx="340">
                  <c:v>0.003148148148142127</c:v>
                </c:pt>
                <c:pt idx="341">
                  <c:v>0.003148148148142127</c:v>
                </c:pt>
                <c:pt idx="342">
                  <c:v>0.003148148148142127</c:v>
                </c:pt>
                <c:pt idx="343">
                  <c:v>0.003148148148142127</c:v>
                </c:pt>
                <c:pt idx="344">
                  <c:v>0.003148148148142127</c:v>
                </c:pt>
                <c:pt idx="345">
                  <c:v>0.003148148148142127</c:v>
                </c:pt>
                <c:pt idx="346">
                  <c:v>0.003148148148142127</c:v>
                </c:pt>
                <c:pt idx="347">
                  <c:v>0.003148148148142127</c:v>
                </c:pt>
                <c:pt idx="348">
                  <c:v>0.003148148148142127</c:v>
                </c:pt>
                <c:pt idx="349">
                  <c:v>0.003148148148142127</c:v>
                </c:pt>
                <c:pt idx="350">
                  <c:v>0.003148148148142127</c:v>
                </c:pt>
                <c:pt idx="351">
                  <c:v>0.003148148148142127</c:v>
                </c:pt>
                <c:pt idx="352">
                  <c:v>0.003148148148142127</c:v>
                </c:pt>
                <c:pt idx="353">
                  <c:v>0.003148148148142127</c:v>
                </c:pt>
                <c:pt idx="354">
                  <c:v>0.003148148148142127</c:v>
                </c:pt>
                <c:pt idx="355">
                  <c:v>0.003148148148142127</c:v>
                </c:pt>
                <c:pt idx="356">
                  <c:v>0.003148148148142127</c:v>
                </c:pt>
                <c:pt idx="357">
                  <c:v>0.003148148148142127</c:v>
                </c:pt>
                <c:pt idx="358">
                  <c:v>0.003148148148142127</c:v>
                </c:pt>
                <c:pt idx="359">
                  <c:v>0.003148148148142127</c:v>
                </c:pt>
                <c:pt idx="360">
                  <c:v>0.003148148148142127</c:v>
                </c:pt>
                <c:pt idx="361">
                  <c:v>0.003148148148142127</c:v>
                </c:pt>
                <c:pt idx="362">
                  <c:v>0.003148148148142127</c:v>
                </c:pt>
                <c:pt idx="363">
                  <c:v>0.003148148148142127</c:v>
                </c:pt>
                <c:pt idx="364">
                  <c:v>0.003148148148142127</c:v>
                </c:pt>
                <c:pt idx="365">
                  <c:v>0.003148148148142127</c:v>
                </c:pt>
                <c:pt idx="366">
                  <c:v>0.003148148148142127</c:v>
                </c:pt>
                <c:pt idx="367">
                  <c:v>0.003148148148142127</c:v>
                </c:pt>
                <c:pt idx="368">
                  <c:v>0.003148148148142127</c:v>
                </c:pt>
                <c:pt idx="369">
                  <c:v>0.003148148148142127</c:v>
                </c:pt>
                <c:pt idx="370">
                  <c:v>0.003148148148142127</c:v>
                </c:pt>
                <c:pt idx="371">
                  <c:v>0.003148148148142127</c:v>
                </c:pt>
                <c:pt idx="372">
                  <c:v>0.003148148148142127</c:v>
                </c:pt>
                <c:pt idx="373">
                  <c:v>0.003148148148142127</c:v>
                </c:pt>
                <c:pt idx="374">
                  <c:v>0.003148148148142127</c:v>
                </c:pt>
                <c:pt idx="375">
                  <c:v>0.003148148148142127</c:v>
                </c:pt>
                <c:pt idx="376">
                  <c:v>0.003148148148142127</c:v>
                </c:pt>
                <c:pt idx="377">
                  <c:v>0.003148148148142127</c:v>
                </c:pt>
                <c:pt idx="378">
                  <c:v>0.003148148148142127</c:v>
                </c:pt>
                <c:pt idx="379">
                  <c:v>0.003148148148142127</c:v>
                </c:pt>
                <c:pt idx="380">
                  <c:v>0.003148148148142127</c:v>
                </c:pt>
                <c:pt idx="381">
                  <c:v>0.003148148148142127</c:v>
                </c:pt>
                <c:pt idx="382">
                  <c:v>0.003148148148142127</c:v>
                </c:pt>
                <c:pt idx="383">
                  <c:v>0.003148148148142127</c:v>
                </c:pt>
                <c:pt idx="384">
                  <c:v>0.003148148148142127</c:v>
                </c:pt>
                <c:pt idx="385">
                  <c:v>0.003148148148142127</c:v>
                </c:pt>
                <c:pt idx="386">
                  <c:v>0.003148148148142127</c:v>
                </c:pt>
                <c:pt idx="387">
                  <c:v>0.003148148148142127</c:v>
                </c:pt>
                <c:pt idx="388">
                  <c:v>0.003148148148142127</c:v>
                </c:pt>
                <c:pt idx="389">
                  <c:v>0.003148148148142127</c:v>
                </c:pt>
                <c:pt idx="390">
                  <c:v>0.003148148148142127</c:v>
                </c:pt>
                <c:pt idx="391">
                  <c:v>0.003148148148142127</c:v>
                </c:pt>
                <c:pt idx="392">
                  <c:v>0.003148148148142127</c:v>
                </c:pt>
                <c:pt idx="393">
                  <c:v>0.003148148148142127</c:v>
                </c:pt>
                <c:pt idx="394">
                  <c:v>0.003148148148142127</c:v>
                </c:pt>
                <c:pt idx="395">
                  <c:v>0.003148148148142127</c:v>
                </c:pt>
                <c:pt idx="396">
                  <c:v>0.003148148148142127</c:v>
                </c:pt>
                <c:pt idx="397">
                  <c:v>0.003148148148142127</c:v>
                </c:pt>
                <c:pt idx="398">
                  <c:v>0.003148148148142127</c:v>
                </c:pt>
                <c:pt idx="399">
                  <c:v>0.003148148148142127</c:v>
                </c:pt>
                <c:pt idx="400">
                  <c:v>0.003148148148142127</c:v>
                </c:pt>
                <c:pt idx="401">
                  <c:v>0.003148148148142127</c:v>
                </c:pt>
                <c:pt idx="402">
                  <c:v>0.003148148148142127</c:v>
                </c:pt>
                <c:pt idx="403">
                  <c:v>0.003148148148142127</c:v>
                </c:pt>
                <c:pt idx="404">
                  <c:v>0.003148148148142127</c:v>
                </c:pt>
                <c:pt idx="405">
                  <c:v>0.003148148148142127</c:v>
                </c:pt>
                <c:pt idx="406">
                  <c:v>0.003148148148142127</c:v>
                </c:pt>
                <c:pt idx="407">
                  <c:v>0.003148148148142127</c:v>
                </c:pt>
                <c:pt idx="408">
                  <c:v>0.003148148148142127</c:v>
                </c:pt>
                <c:pt idx="409">
                  <c:v>0.003148148148142127</c:v>
                </c:pt>
                <c:pt idx="410">
                  <c:v>0.003148148148142127</c:v>
                </c:pt>
                <c:pt idx="411">
                  <c:v>0.003148148148142127</c:v>
                </c:pt>
                <c:pt idx="412">
                  <c:v>0.003148148148142127</c:v>
                </c:pt>
                <c:pt idx="413">
                  <c:v>0.003148148148142127</c:v>
                </c:pt>
                <c:pt idx="414">
                  <c:v>0.003148148148142127</c:v>
                </c:pt>
                <c:pt idx="415">
                  <c:v>0.003148148148142127</c:v>
                </c:pt>
                <c:pt idx="416">
                  <c:v>0.003148148148142127</c:v>
                </c:pt>
                <c:pt idx="417">
                  <c:v>0.003148148148142127</c:v>
                </c:pt>
                <c:pt idx="418">
                  <c:v>0.003148148148142127</c:v>
                </c:pt>
                <c:pt idx="419">
                  <c:v>0.003148148148142127</c:v>
                </c:pt>
                <c:pt idx="420">
                  <c:v>0.003148148148142127</c:v>
                </c:pt>
                <c:pt idx="421">
                  <c:v>0.003148148148142127</c:v>
                </c:pt>
                <c:pt idx="422">
                  <c:v>0.003148148148142127</c:v>
                </c:pt>
                <c:pt idx="423">
                  <c:v>0.003148148148142127</c:v>
                </c:pt>
                <c:pt idx="424">
                  <c:v>0.003148148148142127</c:v>
                </c:pt>
                <c:pt idx="425">
                  <c:v>0.003148148148142127</c:v>
                </c:pt>
                <c:pt idx="426">
                  <c:v>0.003148148148142127</c:v>
                </c:pt>
                <c:pt idx="427">
                  <c:v>0.003148148148142127</c:v>
                </c:pt>
                <c:pt idx="428">
                  <c:v>0.003148148148142127</c:v>
                </c:pt>
                <c:pt idx="429">
                  <c:v>0.003148148148142127</c:v>
                </c:pt>
                <c:pt idx="430">
                  <c:v>0.003148148148142127</c:v>
                </c:pt>
                <c:pt idx="431">
                  <c:v>0.003148148148142127</c:v>
                </c:pt>
                <c:pt idx="432">
                  <c:v>0.003148148148142127</c:v>
                </c:pt>
                <c:pt idx="433">
                  <c:v>0.003148148148142127</c:v>
                </c:pt>
                <c:pt idx="434">
                  <c:v>0.003148148148142127</c:v>
                </c:pt>
                <c:pt idx="435">
                  <c:v>0.003148148148142127</c:v>
                </c:pt>
                <c:pt idx="436">
                  <c:v>0.003148148148142127</c:v>
                </c:pt>
                <c:pt idx="437">
                  <c:v>0.003148148148142127</c:v>
                </c:pt>
                <c:pt idx="438">
                  <c:v>0.003148148148142127</c:v>
                </c:pt>
                <c:pt idx="439">
                  <c:v>0.003148148148142127</c:v>
                </c:pt>
                <c:pt idx="440">
                  <c:v>0.003148148148142127</c:v>
                </c:pt>
                <c:pt idx="441">
                  <c:v>0.003148148148142127</c:v>
                </c:pt>
                <c:pt idx="442">
                  <c:v>0.003148148148142127</c:v>
                </c:pt>
                <c:pt idx="443">
                  <c:v>0.003148148148142127</c:v>
                </c:pt>
                <c:pt idx="444">
                  <c:v>0.003148148148142127</c:v>
                </c:pt>
                <c:pt idx="445">
                  <c:v>0.003148148148142127</c:v>
                </c:pt>
                <c:pt idx="446">
                  <c:v>0.003148148148142127</c:v>
                </c:pt>
                <c:pt idx="447">
                  <c:v>0.003148148148142127</c:v>
                </c:pt>
                <c:pt idx="448">
                  <c:v>0.003148148148142127</c:v>
                </c:pt>
                <c:pt idx="449">
                  <c:v>0.003148148148142127</c:v>
                </c:pt>
                <c:pt idx="450">
                  <c:v>0.003148148148142127</c:v>
                </c:pt>
                <c:pt idx="451">
                  <c:v>0.003148148148142127</c:v>
                </c:pt>
                <c:pt idx="452">
                  <c:v>0.003148148148142127</c:v>
                </c:pt>
                <c:pt idx="453">
                  <c:v>0.003148148148142127</c:v>
                </c:pt>
                <c:pt idx="454">
                  <c:v>0.003148148148142127</c:v>
                </c:pt>
                <c:pt idx="455">
                  <c:v>0.003148148148142127</c:v>
                </c:pt>
                <c:pt idx="456">
                  <c:v>0.003148148148142127</c:v>
                </c:pt>
                <c:pt idx="457">
                  <c:v>0.003148148148142127</c:v>
                </c:pt>
                <c:pt idx="458">
                  <c:v>0.003148148148142127</c:v>
                </c:pt>
                <c:pt idx="459">
                  <c:v>0.003148148148142127</c:v>
                </c:pt>
                <c:pt idx="460">
                  <c:v>0.003148148148142127</c:v>
                </c:pt>
                <c:pt idx="461">
                  <c:v>0.003148148148142127</c:v>
                </c:pt>
                <c:pt idx="462">
                  <c:v>0.003148148148142127</c:v>
                </c:pt>
                <c:pt idx="463">
                  <c:v>0.003148148148142127</c:v>
                </c:pt>
                <c:pt idx="464">
                  <c:v>0.003148148148142127</c:v>
                </c:pt>
                <c:pt idx="465">
                  <c:v>0.003148148148142127</c:v>
                </c:pt>
                <c:pt idx="466">
                  <c:v>0.003148148148142127</c:v>
                </c:pt>
                <c:pt idx="467">
                  <c:v>0.003148148148142127</c:v>
                </c:pt>
                <c:pt idx="468">
                  <c:v>0.003148148148142127</c:v>
                </c:pt>
                <c:pt idx="469">
                  <c:v>0.003148148148142127</c:v>
                </c:pt>
                <c:pt idx="470">
                  <c:v>0.003148148148142127</c:v>
                </c:pt>
                <c:pt idx="471">
                  <c:v>0.003148148148142127</c:v>
                </c:pt>
                <c:pt idx="472">
                  <c:v>0.003148148148142127</c:v>
                </c:pt>
                <c:pt idx="473">
                  <c:v>0.003148148148142127</c:v>
                </c:pt>
                <c:pt idx="474">
                  <c:v>0.003148148148142127</c:v>
                </c:pt>
                <c:pt idx="475">
                  <c:v>0.003148148148142127</c:v>
                </c:pt>
                <c:pt idx="476">
                  <c:v>0.003148148148142127</c:v>
                </c:pt>
                <c:pt idx="477">
                  <c:v>0.003148148148142127</c:v>
                </c:pt>
                <c:pt idx="478">
                  <c:v>0.003148148148142127</c:v>
                </c:pt>
                <c:pt idx="479">
                  <c:v>0.003148148148142127</c:v>
                </c:pt>
                <c:pt idx="480">
                  <c:v>0.003148148148142127</c:v>
                </c:pt>
                <c:pt idx="481">
                  <c:v>0.003148148148142127</c:v>
                </c:pt>
                <c:pt idx="482">
                  <c:v>0.003148148148142127</c:v>
                </c:pt>
                <c:pt idx="483">
                  <c:v>0.003148148148142127</c:v>
                </c:pt>
                <c:pt idx="484">
                  <c:v>0.003148148148142127</c:v>
                </c:pt>
                <c:pt idx="485">
                  <c:v>0.003148148148142127</c:v>
                </c:pt>
                <c:pt idx="486">
                  <c:v>0.003148148148142127</c:v>
                </c:pt>
                <c:pt idx="487">
                  <c:v>0.003148148148142127</c:v>
                </c:pt>
                <c:pt idx="488">
                  <c:v>0.003148148148142127</c:v>
                </c:pt>
                <c:pt idx="489">
                  <c:v>0.003148148148142127</c:v>
                </c:pt>
                <c:pt idx="490">
                  <c:v>0.003148148148142127</c:v>
                </c:pt>
                <c:pt idx="491">
                  <c:v>0.003148148148142127</c:v>
                </c:pt>
                <c:pt idx="492">
                  <c:v>0.003148148148142127</c:v>
                </c:pt>
                <c:pt idx="493">
                  <c:v>0.003148148148142127</c:v>
                </c:pt>
                <c:pt idx="494">
                  <c:v>0.003148148148142127</c:v>
                </c:pt>
                <c:pt idx="495">
                  <c:v>0.003148148148142127</c:v>
                </c:pt>
                <c:pt idx="496">
                  <c:v>0.003148148148142127</c:v>
                </c:pt>
                <c:pt idx="497">
                  <c:v>0.003148148148142127</c:v>
                </c:pt>
                <c:pt idx="498">
                  <c:v>0.003148148148142127</c:v>
                </c:pt>
                <c:pt idx="499">
                  <c:v>0.003148148148142127</c:v>
                </c:pt>
              </c:strCache>
            </c:strRef>
          </c:xVal>
          <c:yVal>
            <c:numRef>
              <c:f>DATA!$L$11:$L$1003</c:f>
              <c:numCache>
                <c:ptCount val="993"/>
                <c:pt idx="0">
                  <c:v>1</c:v>
                </c:pt>
                <c:pt idx="1">
                  <c:v>1</c:v>
                </c:pt>
                <c:pt idx="2">
                  <c:v>0.9935275080906149</c:v>
                </c:pt>
                <c:pt idx="3">
                  <c:v>1.0121359223300976</c:v>
                </c:pt>
                <c:pt idx="4">
                  <c:v>0.9619741100323627</c:v>
                </c:pt>
                <c:pt idx="5">
                  <c:v>0.9449838187702269</c:v>
                </c:pt>
                <c:pt idx="6">
                  <c:v>0.9247572815533981</c:v>
                </c:pt>
                <c:pt idx="7">
                  <c:v>0.9093851132686083</c:v>
                </c:pt>
                <c:pt idx="8">
                  <c:v>0.8907766990291264</c:v>
                </c:pt>
                <c:pt idx="9">
                  <c:v>0.8729773462783171</c:v>
                </c:pt>
                <c:pt idx="10">
                  <c:v>0.8559870550161812</c:v>
                </c:pt>
                <c:pt idx="11">
                  <c:v>0.8389967637540454</c:v>
                </c:pt>
                <c:pt idx="12">
                  <c:v>0.8236245954692557</c:v>
                </c:pt>
                <c:pt idx="13">
                  <c:v>0.8131067961165049</c:v>
                </c:pt>
                <c:pt idx="14">
                  <c:v>0.7969255663430425</c:v>
                </c:pt>
                <c:pt idx="15">
                  <c:v>0.7839805825242723</c:v>
                </c:pt>
                <c:pt idx="16">
                  <c:v>0.771035598705502</c:v>
                </c:pt>
                <c:pt idx="17">
                  <c:v>0.7588996763754045</c:v>
                </c:pt>
                <c:pt idx="18">
                  <c:v>0.7459546925566342</c:v>
                </c:pt>
                <c:pt idx="19">
                  <c:v>0.7322006472491913</c:v>
                </c:pt>
                <c:pt idx="20">
                  <c:v>0.7216828478964405</c:v>
                </c:pt>
                <c:pt idx="21">
                  <c:v>0.709546925566343</c:v>
                </c:pt>
                <c:pt idx="22">
                  <c:v>0.6990291262135923</c:v>
                </c:pt>
                <c:pt idx="23">
                  <c:v>0.6877022653721682</c:v>
                </c:pt>
                <c:pt idx="24">
                  <c:v>0.6763754045307447</c:v>
                </c:pt>
                <c:pt idx="25">
                  <c:v>0.6658576051779933</c:v>
                </c:pt>
                <c:pt idx="26">
                  <c:v>0.656148867313916</c:v>
                </c:pt>
                <c:pt idx="27">
                  <c:v>0.6456310679611652</c:v>
                </c:pt>
                <c:pt idx="28">
                  <c:v>0.6343042071197411</c:v>
                </c:pt>
                <c:pt idx="29">
                  <c:v>0.6237864077669903</c:v>
                </c:pt>
                <c:pt idx="30">
                  <c:v>0.6148867313915857</c:v>
                </c:pt>
                <c:pt idx="31">
                  <c:v>0.6051779935275083</c:v>
                </c:pt>
                <c:pt idx="32">
                  <c:v>0.5954692556634303</c:v>
                </c:pt>
                <c:pt idx="33">
                  <c:v>0.585760517799353</c:v>
                </c:pt>
                <c:pt idx="34">
                  <c:v>0.5768608414239484</c:v>
                </c:pt>
                <c:pt idx="35">
                  <c:v>0.5671521035598703</c:v>
                </c:pt>
                <c:pt idx="36">
                  <c:v>0.5590614886731391</c:v>
                </c:pt>
                <c:pt idx="37">
                  <c:v>0.5493527508090618</c:v>
                </c:pt>
                <c:pt idx="38">
                  <c:v>0.5404530744336572</c:v>
                </c:pt>
                <c:pt idx="39">
                  <c:v>0.5315533980582525</c:v>
                </c:pt>
                <c:pt idx="40">
                  <c:v>0.524271844660194</c:v>
                </c:pt>
                <c:pt idx="41">
                  <c:v>0.5161812297734628</c:v>
                </c:pt>
                <c:pt idx="42">
                  <c:v>0.5088996763754042</c:v>
                </c:pt>
                <c:pt idx="43">
                  <c:v>0.4983818770226535</c:v>
                </c:pt>
                <c:pt idx="44">
                  <c:v>0.4911003236245957</c:v>
                </c:pt>
                <c:pt idx="45">
                  <c:v>0.4830097087378638</c:v>
                </c:pt>
                <c:pt idx="46">
                  <c:v>0.475728155339806</c:v>
                </c:pt>
                <c:pt idx="47">
                  <c:v>0.46925566343042086</c:v>
                </c:pt>
                <c:pt idx="48">
                  <c:v>0.46035598705501624</c:v>
                </c:pt>
                <c:pt idx="49">
                  <c:v>0.4538834951456311</c:v>
                </c:pt>
                <c:pt idx="50">
                  <c:v>0.447411003236246</c:v>
                </c:pt>
                <c:pt idx="51">
                  <c:v>0.44012944983818747</c:v>
                </c:pt>
                <c:pt idx="52">
                  <c:v>0.43284789644012966</c:v>
                </c:pt>
                <c:pt idx="53">
                  <c:v>0.4263754045307445</c:v>
                </c:pt>
                <c:pt idx="54">
                  <c:v>0.4199029126213594</c:v>
                </c:pt>
                <c:pt idx="55">
                  <c:v>0.4118122977346282</c:v>
                </c:pt>
                <c:pt idx="56">
                  <c:v>0.4069579288025892</c:v>
                </c:pt>
                <c:pt idx="57">
                  <c:v>0.39967637540453066</c:v>
                </c:pt>
                <c:pt idx="58">
                  <c:v>0.3932038834951455</c:v>
                </c:pt>
                <c:pt idx="59">
                  <c:v>0.3867313915857604</c:v>
                </c:pt>
                <c:pt idx="60">
                  <c:v>0.38187702265372137</c:v>
                </c:pt>
                <c:pt idx="61">
                  <c:v>0.3737864077669902</c:v>
                </c:pt>
                <c:pt idx="62">
                  <c:v>0.30097087378640774</c:v>
                </c:pt>
                <c:pt idx="63">
                  <c:v>0.2564724919093853</c:v>
                </c:pt>
                <c:pt idx="64">
                  <c:v>0.21844660194174728</c:v>
                </c:pt>
                <c:pt idx="65">
                  <c:v>0.1868932038834951</c:v>
                </c:pt>
                <c:pt idx="66">
                  <c:v>0.156957928802589</c:v>
                </c:pt>
                <c:pt idx="67">
                  <c:v>0.13430420711974142</c:v>
                </c:pt>
                <c:pt idx="68">
                  <c:v>0.11407766990291265</c:v>
                </c:pt>
                <c:pt idx="69">
                  <c:v>0.09627831715210339</c:v>
                </c:pt>
                <c:pt idx="70">
                  <c:v>0.08090614886731365</c:v>
                </c:pt>
                <c:pt idx="71">
                  <c:v>0.06715210355987071</c:v>
                </c:pt>
                <c:pt idx="72">
                  <c:v>0.05582524271844657</c:v>
                </c:pt>
                <c:pt idx="73">
                  <c:v>0.045307443365695844</c:v>
                </c:pt>
                <c:pt idx="74">
                  <c:v>0.03802588996763731</c:v>
                </c:pt>
                <c:pt idx="75">
                  <c:v>0.030744336569579502</c:v>
                </c:pt>
                <c:pt idx="76">
                  <c:v>0.02265372168284756</c:v>
                </c:pt>
                <c:pt idx="77">
                  <c:v>0.01779935275080926</c:v>
                </c:pt>
                <c:pt idx="78">
                  <c:v>0.012944983818770241</c:v>
                </c:pt>
                <c:pt idx="79">
                  <c:v>0.0064724919093851205</c:v>
                </c:pt>
                <c:pt idx="80">
                  <c:v>0.0064724919093851205</c:v>
                </c:pt>
                <c:pt idx="81">
                  <c:v>0.0064724919093851205</c:v>
                </c:pt>
                <c:pt idx="82">
                  <c:v>0.00485436893203902</c:v>
                </c:pt>
                <c:pt idx="83">
                  <c:v>0.00485436893203902</c:v>
                </c:pt>
                <c:pt idx="84">
                  <c:v>0.0032362459546922007</c:v>
                </c:pt>
                <c:pt idx="85">
                  <c:v>0.00485436893203902</c:v>
                </c:pt>
                <c:pt idx="86">
                  <c:v>0.0032362459546922007</c:v>
                </c:pt>
                <c:pt idx="87">
                  <c:v>0.0032362459546922007</c:v>
                </c:pt>
                <c:pt idx="88">
                  <c:v>0.0040453074433656104</c:v>
                </c:pt>
                <c:pt idx="89">
                  <c:v>0.00242718446601951</c:v>
                </c:pt>
                <c:pt idx="90">
                  <c:v>0.00242718446601951</c:v>
                </c:pt>
                <c:pt idx="91">
                  <c:v>0.00242718446601951</c:v>
                </c:pt>
                <c:pt idx="92">
                  <c:v>0.00242718446601951</c:v>
                </c:pt>
                <c:pt idx="93">
                  <c:v>0.001</c:v>
                </c:pt>
                <c:pt idx="94">
                  <c:v>0.001</c:v>
                </c:pt>
                <c:pt idx="95">
                  <c:v>0.001</c:v>
                </c:pt>
                <c:pt idx="96">
                  <c:v>0.001</c:v>
                </c:pt>
                <c:pt idx="97">
                  <c:v>0.001</c:v>
                </c:pt>
                <c:pt idx="98">
                  <c:v>0.001</c:v>
                </c:pt>
                <c:pt idx="99">
                  <c:v>0.001</c:v>
                </c:pt>
                <c:pt idx="100">
                  <c:v>0.001</c:v>
                </c:pt>
                <c:pt idx="101">
                  <c:v>0.001</c:v>
                </c:pt>
                <c:pt idx="102">
                  <c:v>0.001</c:v>
                </c:pt>
                <c:pt idx="103">
                  <c:v>0.001</c:v>
                </c:pt>
                <c:pt idx="104">
                  <c:v>0.001</c:v>
                </c:pt>
                <c:pt idx="105">
                  <c:v>0.001</c:v>
                </c:pt>
                <c:pt idx="106">
                  <c:v>0.001</c:v>
                </c:pt>
                <c:pt idx="107">
                  <c:v>0.001</c:v>
                </c:pt>
                <c:pt idx="108">
                  <c:v>0.001</c:v>
                </c:pt>
                <c:pt idx="109">
                  <c:v>0.001</c:v>
                </c:pt>
                <c:pt idx="110">
                  <c:v>0.001</c:v>
                </c:pt>
                <c:pt idx="111">
                  <c:v>0.001</c:v>
                </c:pt>
                <c:pt idx="112">
                  <c:v>0.001</c:v>
                </c:pt>
                <c:pt idx="113">
                  <c:v>0.001</c:v>
                </c:pt>
                <c:pt idx="114">
                  <c:v>0.001</c:v>
                </c:pt>
                <c:pt idx="115">
                  <c:v>0.001</c:v>
                </c:pt>
                <c:pt idx="116">
                  <c:v>0.001</c:v>
                </c:pt>
                <c:pt idx="117">
                  <c:v>0.001</c:v>
                </c:pt>
                <c:pt idx="118">
                  <c:v>0.001</c:v>
                </c:pt>
                <c:pt idx="119">
                  <c:v>0.001</c:v>
                </c:pt>
                <c:pt idx="120">
                  <c:v>0.001</c:v>
                </c:pt>
                <c:pt idx="121">
                  <c:v>0.001</c:v>
                </c:pt>
                <c:pt idx="122">
                  <c:v>0.001</c:v>
                </c:pt>
                <c:pt idx="123">
                  <c:v>0.001</c:v>
                </c:pt>
                <c:pt idx="124">
                  <c:v>0.001</c:v>
                </c:pt>
                <c:pt idx="125">
                  <c:v>0.001</c:v>
                </c:pt>
                <c:pt idx="126">
                  <c:v>0.001</c:v>
                </c:pt>
                <c:pt idx="127">
                  <c:v>0.001</c:v>
                </c:pt>
                <c:pt idx="128">
                  <c:v>0.001</c:v>
                </c:pt>
                <c:pt idx="129">
                  <c:v>0.001</c:v>
                </c:pt>
                <c:pt idx="130">
                  <c:v>0.001</c:v>
                </c:pt>
                <c:pt idx="131">
                  <c:v>0.001</c:v>
                </c:pt>
                <c:pt idx="132">
                  <c:v>0.001</c:v>
                </c:pt>
                <c:pt idx="133">
                  <c:v>0.001</c:v>
                </c:pt>
                <c:pt idx="134">
                  <c:v>0.001</c:v>
                </c:pt>
                <c:pt idx="135">
                  <c:v>0.001</c:v>
                </c:pt>
                <c:pt idx="136">
                  <c:v>0.001</c:v>
                </c:pt>
                <c:pt idx="137">
                  <c:v>0.001</c:v>
                </c:pt>
                <c:pt idx="138">
                  <c:v>0.001</c:v>
                </c:pt>
                <c:pt idx="139">
                  <c:v>0.001</c:v>
                </c:pt>
                <c:pt idx="140">
                  <c:v>0.001</c:v>
                </c:pt>
                <c:pt idx="141">
                  <c:v>0.001</c:v>
                </c:pt>
                <c:pt idx="142">
                  <c:v>0.001</c:v>
                </c:pt>
                <c:pt idx="143">
                  <c:v>0.001</c:v>
                </c:pt>
                <c:pt idx="144">
                  <c:v>0.001</c:v>
                </c:pt>
                <c:pt idx="145">
                  <c:v>0.001</c:v>
                </c:pt>
                <c:pt idx="146">
                  <c:v>0.001</c:v>
                </c:pt>
                <c:pt idx="147">
                  <c:v>0.001</c:v>
                </c:pt>
                <c:pt idx="148">
                  <c:v>0.001</c:v>
                </c:pt>
                <c:pt idx="149">
                  <c:v>0.001</c:v>
                </c:pt>
                <c:pt idx="150">
                  <c:v>0.001</c:v>
                </c:pt>
                <c:pt idx="151">
                  <c:v>0.001</c:v>
                </c:pt>
                <c:pt idx="152">
                  <c:v>0.001</c:v>
                </c:pt>
                <c:pt idx="153">
                  <c:v>0.001</c:v>
                </c:pt>
                <c:pt idx="154">
                  <c:v>0.001</c:v>
                </c:pt>
                <c:pt idx="155">
                  <c:v>0.001</c:v>
                </c:pt>
                <c:pt idx="156">
                  <c:v>0.001</c:v>
                </c:pt>
                <c:pt idx="157">
                  <c:v>0.001</c:v>
                </c:pt>
                <c:pt idx="158">
                  <c:v>0.001</c:v>
                </c:pt>
                <c:pt idx="159">
                  <c:v>0.001</c:v>
                </c:pt>
                <c:pt idx="160">
                  <c:v>0.001</c:v>
                </c:pt>
                <c:pt idx="161">
                  <c:v>0.001</c:v>
                </c:pt>
                <c:pt idx="162">
                  <c:v>0.001</c:v>
                </c:pt>
                <c:pt idx="163">
                  <c:v>0.001</c:v>
                </c:pt>
                <c:pt idx="164">
                  <c:v>0.001</c:v>
                </c:pt>
                <c:pt idx="165">
                  <c:v>0.001</c:v>
                </c:pt>
                <c:pt idx="166">
                  <c:v>0.001</c:v>
                </c:pt>
                <c:pt idx="167">
                  <c:v>0.001</c:v>
                </c:pt>
                <c:pt idx="168">
                  <c:v>0.001</c:v>
                </c:pt>
                <c:pt idx="169">
                  <c:v>0.001</c:v>
                </c:pt>
                <c:pt idx="170">
                  <c:v>0.001</c:v>
                </c:pt>
                <c:pt idx="171">
                  <c:v>0.001</c:v>
                </c:pt>
                <c:pt idx="172">
                  <c:v>0.001</c:v>
                </c:pt>
                <c:pt idx="173">
                  <c:v>0.001</c:v>
                </c:pt>
                <c:pt idx="174">
                  <c:v>0.001</c:v>
                </c:pt>
                <c:pt idx="175">
                  <c:v>0.001</c:v>
                </c:pt>
                <c:pt idx="176">
                  <c:v>0.001</c:v>
                </c:pt>
                <c:pt idx="177">
                  <c:v>0.001</c:v>
                </c:pt>
                <c:pt idx="178">
                  <c:v>0.001</c:v>
                </c:pt>
                <c:pt idx="179">
                  <c:v>0.001</c:v>
                </c:pt>
                <c:pt idx="180">
                  <c:v>0.001</c:v>
                </c:pt>
                <c:pt idx="181">
                  <c:v>0.001</c:v>
                </c:pt>
                <c:pt idx="182">
                  <c:v>0.001</c:v>
                </c:pt>
                <c:pt idx="183">
                  <c:v>0.001</c:v>
                </c:pt>
                <c:pt idx="184">
                  <c:v>0.001</c:v>
                </c:pt>
                <c:pt idx="185">
                  <c:v>0.001</c:v>
                </c:pt>
                <c:pt idx="186">
                  <c:v>0.001</c:v>
                </c:pt>
                <c:pt idx="187">
                  <c:v>0.001</c:v>
                </c:pt>
                <c:pt idx="188">
                  <c:v>0.001</c:v>
                </c:pt>
                <c:pt idx="189">
                  <c:v>0.001</c:v>
                </c:pt>
                <c:pt idx="190">
                  <c:v>0.001</c:v>
                </c:pt>
                <c:pt idx="191">
                  <c:v>0.001</c:v>
                </c:pt>
                <c:pt idx="192">
                  <c:v>0.001</c:v>
                </c:pt>
                <c:pt idx="193">
                  <c:v>0.001</c:v>
                </c:pt>
                <c:pt idx="194">
                  <c:v>0.001</c:v>
                </c:pt>
                <c:pt idx="195">
                  <c:v>0.001</c:v>
                </c:pt>
                <c:pt idx="196">
                  <c:v>0.001</c:v>
                </c:pt>
                <c:pt idx="197">
                  <c:v>0.001</c:v>
                </c:pt>
                <c:pt idx="198">
                  <c:v>0.001</c:v>
                </c:pt>
                <c:pt idx="199">
                  <c:v>0.001</c:v>
                </c:pt>
                <c:pt idx="200">
                  <c:v>0.001</c:v>
                </c:pt>
                <c:pt idx="201">
                  <c:v>0.001</c:v>
                </c:pt>
                <c:pt idx="202">
                  <c:v>0.001</c:v>
                </c:pt>
                <c:pt idx="203">
                  <c:v>0.001</c:v>
                </c:pt>
                <c:pt idx="204">
                  <c:v>0.001</c:v>
                </c:pt>
                <c:pt idx="205">
                  <c:v>0.001</c:v>
                </c:pt>
                <c:pt idx="206">
                  <c:v>0.001</c:v>
                </c:pt>
                <c:pt idx="207">
                  <c:v>0.001</c:v>
                </c:pt>
                <c:pt idx="208">
                  <c:v>0.001</c:v>
                </c:pt>
                <c:pt idx="209">
                  <c:v>0.001</c:v>
                </c:pt>
                <c:pt idx="210">
                  <c:v>0.001</c:v>
                </c:pt>
                <c:pt idx="211">
                  <c:v>0.001</c:v>
                </c:pt>
                <c:pt idx="212">
                  <c:v>0.001</c:v>
                </c:pt>
                <c:pt idx="213">
                  <c:v>0.001</c:v>
                </c:pt>
                <c:pt idx="214">
                  <c:v>0.001</c:v>
                </c:pt>
                <c:pt idx="215">
                  <c:v>0.001</c:v>
                </c:pt>
                <c:pt idx="216">
                  <c:v>0.001</c:v>
                </c:pt>
                <c:pt idx="217">
                  <c:v>0.001</c:v>
                </c:pt>
                <c:pt idx="218">
                  <c:v>0.001</c:v>
                </c:pt>
                <c:pt idx="219">
                  <c:v>0.001</c:v>
                </c:pt>
                <c:pt idx="220">
                  <c:v>0.001</c:v>
                </c:pt>
                <c:pt idx="221">
                  <c:v>0.001</c:v>
                </c:pt>
                <c:pt idx="222">
                  <c:v>0.001</c:v>
                </c:pt>
                <c:pt idx="223">
                  <c:v>0.001</c:v>
                </c:pt>
                <c:pt idx="224">
                  <c:v>0.001</c:v>
                </c:pt>
                <c:pt idx="225">
                  <c:v>0.001</c:v>
                </c:pt>
                <c:pt idx="226">
                  <c:v>0.001</c:v>
                </c:pt>
                <c:pt idx="227">
                  <c:v>0.001</c:v>
                </c:pt>
                <c:pt idx="228">
                  <c:v>0.001</c:v>
                </c:pt>
                <c:pt idx="229">
                  <c:v>0.001</c:v>
                </c:pt>
                <c:pt idx="230">
                  <c:v>0.001</c:v>
                </c:pt>
                <c:pt idx="231">
                  <c:v>0.001</c:v>
                </c:pt>
                <c:pt idx="232">
                  <c:v>0.001</c:v>
                </c:pt>
                <c:pt idx="233">
                  <c:v>0.001</c:v>
                </c:pt>
                <c:pt idx="234">
                  <c:v>0.001</c:v>
                </c:pt>
                <c:pt idx="235">
                  <c:v>0.001</c:v>
                </c:pt>
                <c:pt idx="236">
                  <c:v>0.001</c:v>
                </c:pt>
                <c:pt idx="237">
                  <c:v>0.001</c:v>
                </c:pt>
                <c:pt idx="238">
                  <c:v>0.001</c:v>
                </c:pt>
                <c:pt idx="239">
                  <c:v>0.001</c:v>
                </c:pt>
                <c:pt idx="240">
                  <c:v>0.001</c:v>
                </c:pt>
                <c:pt idx="241">
                  <c:v>0.001</c:v>
                </c:pt>
                <c:pt idx="242">
                  <c:v>0.001</c:v>
                </c:pt>
                <c:pt idx="243">
                  <c:v>0.001</c:v>
                </c:pt>
                <c:pt idx="244">
                  <c:v>0.001</c:v>
                </c:pt>
                <c:pt idx="245">
                  <c:v>0.001</c:v>
                </c:pt>
                <c:pt idx="246">
                  <c:v>0.001</c:v>
                </c:pt>
                <c:pt idx="247">
                  <c:v>0.001</c:v>
                </c:pt>
                <c:pt idx="248">
                  <c:v>0.001</c:v>
                </c:pt>
                <c:pt idx="249">
                  <c:v>0.001</c:v>
                </c:pt>
                <c:pt idx="250">
                  <c:v>0.001</c:v>
                </c:pt>
                <c:pt idx="251">
                  <c:v>0.001</c:v>
                </c:pt>
                <c:pt idx="252">
                  <c:v>0.001</c:v>
                </c:pt>
                <c:pt idx="253">
                  <c:v>0.001</c:v>
                </c:pt>
                <c:pt idx="254">
                  <c:v>0.001</c:v>
                </c:pt>
                <c:pt idx="255">
                  <c:v>0.001</c:v>
                </c:pt>
                <c:pt idx="256">
                  <c:v>0.001</c:v>
                </c:pt>
                <c:pt idx="257">
                  <c:v>0.001</c:v>
                </c:pt>
                <c:pt idx="258">
                  <c:v>0.001</c:v>
                </c:pt>
                <c:pt idx="259">
                  <c:v>0.001</c:v>
                </c:pt>
                <c:pt idx="260">
                  <c:v>0.001</c:v>
                </c:pt>
                <c:pt idx="261">
                  <c:v>0.001</c:v>
                </c:pt>
                <c:pt idx="262">
                  <c:v>0.001</c:v>
                </c:pt>
                <c:pt idx="263">
                  <c:v>0.001</c:v>
                </c:pt>
                <c:pt idx="264">
                  <c:v>0.001</c:v>
                </c:pt>
                <c:pt idx="265">
                  <c:v>0.001</c:v>
                </c:pt>
                <c:pt idx="266">
                  <c:v>0.001</c:v>
                </c:pt>
                <c:pt idx="267">
                  <c:v>0.001</c:v>
                </c:pt>
                <c:pt idx="268">
                  <c:v>0.001</c:v>
                </c:pt>
                <c:pt idx="269">
                  <c:v>0.001</c:v>
                </c:pt>
                <c:pt idx="270">
                  <c:v>0.001</c:v>
                </c:pt>
                <c:pt idx="271">
                  <c:v>0.001</c:v>
                </c:pt>
                <c:pt idx="272">
                  <c:v>0.001</c:v>
                </c:pt>
                <c:pt idx="273">
                  <c:v>0.001</c:v>
                </c:pt>
                <c:pt idx="274">
                  <c:v>0.001</c:v>
                </c:pt>
                <c:pt idx="275">
                  <c:v>0.001</c:v>
                </c:pt>
                <c:pt idx="276">
                  <c:v>0.001</c:v>
                </c:pt>
                <c:pt idx="277">
                  <c:v>0.001</c:v>
                </c:pt>
                <c:pt idx="278">
                  <c:v>0.001</c:v>
                </c:pt>
                <c:pt idx="279">
                  <c:v>0.001</c:v>
                </c:pt>
                <c:pt idx="280">
                  <c:v>0.001</c:v>
                </c:pt>
                <c:pt idx="281">
                  <c:v>0.001</c:v>
                </c:pt>
                <c:pt idx="282">
                  <c:v>0.001</c:v>
                </c:pt>
                <c:pt idx="283">
                  <c:v>0.001</c:v>
                </c:pt>
                <c:pt idx="284">
                  <c:v>0.001</c:v>
                </c:pt>
                <c:pt idx="285">
                  <c:v>0.001</c:v>
                </c:pt>
                <c:pt idx="286">
                  <c:v>0.001</c:v>
                </c:pt>
                <c:pt idx="287">
                  <c:v>0.001</c:v>
                </c:pt>
                <c:pt idx="288">
                  <c:v>0.001</c:v>
                </c:pt>
                <c:pt idx="289">
                  <c:v>0.001</c:v>
                </c:pt>
                <c:pt idx="290">
                  <c:v>0.001</c:v>
                </c:pt>
                <c:pt idx="291">
                  <c:v>0.001</c:v>
                </c:pt>
                <c:pt idx="292">
                  <c:v>0.001</c:v>
                </c:pt>
                <c:pt idx="293">
                  <c:v>0.001</c:v>
                </c:pt>
                <c:pt idx="294">
                  <c:v>0.001</c:v>
                </c:pt>
                <c:pt idx="295">
                  <c:v>0.001</c:v>
                </c:pt>
                <c:pt idx="296">
                  <c:v>0.001</c:v>
                </c:pt>
                <c:pt idx="297">
                  <c:v>0.001</c:v>
                </c:pt>
                <c:pt idx="298">
                  <c:v>0.001</c:v>
                </c:pt>
                <c:pt idx="299">
                  <c:v>0.001</c:v>
                </c:pt>
                <c:pt idx="300">
                  <c:v>0.001</c:v>
                </c:pt>
                <c:pt idx="301">
                  <c:v>0.001</c:v>
                </c:pt>
                <c:pt idx="302">
                  <c:v>0.001</c:v>
                </c:pt>
                <c:pt idx="303">
                  <c:v>0.001</c:v>
                </c:pt>
                <c:pt idx="304">
                  <c:v>0.001</c:v>
                </c:pt>
                <c:pt idx="305">
                  <c:v>0.001</c:v>
                </c:pt>
                <c:pt idx="306">
                  <c:v>0.001</c:v>
                </c:pt>
                <c:pt idx="307">
                  <c:v>0.001</c:v>
                </c:pt>
                <c:pt idx="308">
                  <c:v>0.001</c:v>
                </c:pt>
                <c:pt idx="309">
                  <c:v>0.001</c:v>
                </c:pt>
                <c:pt idx="310">
                  <c:v>0.001</c:v>
                </c:pt>
                <c:pt idx="311">
                  <c:v>0.001</c:v>
                </c:pt>
                <c:pt idx="312">
                  <c:v>0.001</c:v>
                </c:pt>
                <c:pt idx="313">
                  <c:v>0.001</c:v>
                </c:pt>
                <c:pt idx="314">
                  <c:v>0.001</c:v>
                </c:pt>
                <c:pt idx="315">
                  <c:v>0.001</c:v>
                </c:pt>
                <c:pt idx="316">
                  <c:v>0.001</c:v>
                </c:pt>
                <c:pt idx="317">
                  <c:v>0.001</c:v>
                </c:pt>
                <c:pt idx="318">
                  <c:v>0.001</c:v>
                </c:pt>
                <c:pt idx="319">
                  <c:v>0.001</c:v>
                </c:pt>
                <c:pt idx="320">
                  <c:v>0.001</c:v>
                </c:pt>
                <c:pt idx="321">
                  <c:v>0.001</c:v>
                </c:pt>
                <c:pt idx="322">
                  <c:v>0.001</c:v>
                </c:pt>
                <c:pt idx="323">
                  <c:v>0.001</c:v>
                </c:pt>
                <c:pt idx="324">
                  <c:v>0.001</c:v>
                </c:pt>
                <c:pt idx="325">
                  <c:v>0.001</c:v>
                </c:pt>
                <c:pt idx="326">
                  <c:v>0.001</c:v>
                </c:pt>
                <c:pt idx="327">
                  <c:v>0.001</c:v>
                </c:pt>
                <c:pt idx="328">
                  <c:v>0.001</c:v>
                </c:pt>
                <c:pt idx="329">
                  <c:v>0.001</c:v>
                </c:pt>
                <c:pt idx="330">
                  <c:v>0.001</c:v>
                </c:pt>
                <c:pt idx="331">
                  <c:v>0.001</c:v>
                </c:pt>
                <c:pt idx="332">
                  <c:v>0.001</c:v>
                </c:pt>
                <c:pt idx="333">
                  <c:v>0.001</c:v>
                </c:pt>
                <c:pt idx="334">
                  <c:v>0.001</c:v>
                </c:pt>
                <c:pt idx="335">
                  <c:v>0.001</c:v>
                </c:pt>
                <c:pt idx="336">
                  <c:v>0.001</c:v>
                </c:pt>
                <c:pt idx="337">
                  <c:v>0.001</c:v>
                </c:pt>
                <c:pt idx="338">
                  <c:v>0.001</c:v>
                </c:pt>
                <c:pt idx="339">
                  <c:v>0.001</c:v>
                </c:pt>
                <c:pt idx="340">
                  <c:v>0.001</c:v>
                </c:pt>
                <c:pt idx="341">
                  <c:v>0.001</c:v>
                </c:pt>
                <c:pt idx="342">
                  <c:v>0.001</c:v>
                </c:pt>
                <c:pt idx="343">
                  <c:v>0.001</c:v>
                </c:pt>
                <c:pt idx="344">
                  <c:v>0.001</c:v>
                </c:pt>
                <c:pt idx="345">
                  <c:v>0.001</c:v>
                </c:pt>
                <c:pt idx="346">
                  <c:v>0.001</c:v>
                </c:pt>
                <c:pt idx="347">
                  <c:v>0.001</c:v>
                </c:pt>
                <c:pt idx="348">
                  <c:v>0.001</c:v>
                </c:pt>
                <c:pt idx="349">
                  <c:v>0.001</c:v>
                </c:pt>
                <c:pt idx="350">
                  <c:v>0.001</c:v>
                </c:pt>
                <c:pt idx="351">
                  <c:v>0.001</c:v>
                </c:pt>
                <c:pt idx="352">
                  <c:v>0.001</c:v>
                </c:pt>
                <c:pt idx="353">
                  <c:v>0.001</c:v>
                </c:pt>
                <c:pt idx="354">
                  <c:v>0.001</c:v>
                </c:pt>
                <c:pt idx="355">
                  <c:v>0.001</c:v>
                </c:pt>
                <c:pt idx="356">
                  <c:v>0.001</c:v>
                </c:pt>
                <c:pt idx="357">
                  <c:v>0.001</c:v>
                </c:pt>
                <c:pt idx="358">
                  <c:v>0.001</c:v>
                </c:pt>
                <c:pt idx="359">
                  <c:v>0.001</c:v>
                </c:pt>
                <c:pt idx="360">
                  <c:v>0.001</c:v>
                </c:pt>
                <c:pt idx="361">
                  <c:v>0.001</c:v>
                </c:pt>
                <c:pt idx="362">
                  <c:v>0.001</c:v>
                </c:pt>
                <c:pt idx="363">
                  <c:v>0.001</c:v>
                </c:pt>
                <c:pt idx="364">
                  <c:v>0.001</c:v>
                </c:pt>
                <c:pt idx="365">
                  <c:v>0.001</c:v>
                </c:pt>
                <c:pt idx="366">
                  <c:v>0.001</c:v>
                </c:pt>
                <c:pt idx="367">
                  <c:v>0.001</c:v>
                </c:pt>
                <c:pt idx="368">
                  <c:v>0.001</c:v>
                </c:pt>
                <c:pt idx="369">
                  <c:v>0.001</c:v>
                </c:pt>
                <c:pt idx="370">
                  <c:v>0.001</c:v>
                </c:pt>
                <c:pt idx="371">
                  <c:v>0.001</c:v>
                </c:pt>
                <c:pt idx="372">
                  <c:v>0.001</c:v>
                </c:pt>
                <c:pt idx="373">
                  <c:v>0.001</c:v>
                </c:pt>
                <c:pt idx="374">
                  <c:v>0.001</c:v>
                </c:pt>
                <c:pt idx="375">
                  <c:v>0.001</c:v>
                </c:pt>
                <c:pt idx="376">
                  <c:v>0.001</c:v>
                </c:pt>
                <c:pt idx="377">
                  <c:v>0.001</c:v>
                </c:pt>
                <c:pt idx="378">
                  <c:v>0.001</c:v>
                </c:pt>
                <c:pt idx="379">
                  <c:v>0.001</c:v>
                </c:pt>
                <c:pt idx="380">
                  <c:v>0.001</c:v>
                </c:pt>
                <c:pt idx="381">
                  <c:v>0.001</c:v>
                </c:pt>
                <c:pt idx="382">
                  <c:v>0.001</c:v>
                </c:pt>
                <c:pt idx="383">
                  <c:v>0.001</c:v>
                </c:pt>
                <c:pt idx="384">
                  <c:v>0.001</c:v>
                </c:pt>
                <c:pt idx="385">
                  <c:v>0.001</c:v>
                </c:pt>
                <c:pt idx="386">
                  <c:v>0.001</c:v>
                </c:pt>
                <c:pt idx="387">
                  <c:v>0.001</c:v>
                </c:pt>
                <c:pt idx="388">
                  <c:v>0.001</c:v>
                </c:pt>
                <c:pt idx="389">
                  <c:v>0.001</c:v>
                </c:pt>
                <c:pt idx="390">
                  <c:v>0.001</c:v>
                </c:pt>
                <c:pt idx="391">
                  <c:v>0.001</c:v>
                </c:pt>
                <c:pt idx="392">
                  <c:v>0.001</c:v>
                </c:pt>
                <c:pt idx="393">
                  <c:v>0.001</c:v>
                </c:pt>
                <c:pt idx="394">
                  <c:v>0.001</c:v>
                </c:pt>
                <c:pt idx="395">
                  <c:v>0.001</c:v>
                </c:pt>
                <c:pt idx="396">
                  <c:v>0.001</c:v>
                </c:pt>
                <c:pt idx="397">
                  <c:v>0.001</c:v>
                </c:pt>
                <c:pt idx="398">
                  <c:v>0.001</c:v>
                </c:pt>
                <c:pt idx="399">
                  <c:v>0.001</c:v>
                </c:pt>
                <c:pt idx="400">
                  <c:v>0.001</c:v>
                </c:pt>
                <c:pt idx="401">
                  <c:v>0.001</c:v>
                </c:pt>
                <c:pt idx="402">
                  <c:v>0.001</c:v>
                </c:pt>
                <c:pt idx="403">
                  <c:v>0.001</c:v>
                </c:pt>
                <c:pt idx="404">
                  <c:v>0.001</c:v>
                </c:pt>
                <c:pt idx="405">
                  <c:v>0.001</c:v>
                </c:pt>
                <c:pt idx="406">
                  <c:v>0.001</c:v>
                </c:pt>
                <c:pt idx="407">
                  <c:v>0.001</c:v>
                </c:pt>
                <c:pt idx="408">
                  <c:v>0.001</c:v>
                </c:pt>
                <c:pt idx="409">
                  <c:v>0.001</c:v>
                </c:pt>
                <c:pt idx="410">
                  <c:v>0.001</c:v>
                </c:pt>
                <c:pt idx="411">
                  <c:v>0.001</c:v>
                </c:pt>
                <c:pt idx="412">
                  <c:v>0.001</c:v>
                </c:pt>
                <c:pt idx="413">
                  <c:v>0.001</c:v>
                </c:pt>
                <c:pt idx="414">
                  <c:v>0.001</c:v>
                </c:pt>
                <c:pt idx="415">
                  <c:v>0.001</c:v>
                </c:pt>
                <c:pt idx="416">
                  <c:v>0.001</c:v>
                </c:pt>
                <c:pt idx="417">
                  <c:v>0.001</c:v>
                </c:pt>
                <c:pt idx="418">
                  <c:v>0.001</c:v>
                </c:pt>
                <c:pt idx="419">
                  <c:v>0.001</c:v>
                </c:pt>
                <c:pt idx="420">
                  <c:v>0.001</c:v>
                </c:pt>
                <c:pt idx="421">
                  <c:v>0.001</c:v>
                </c:pt>
                <c:pt idx="422">
                  <c:v>0.001</c:v>
                </c:pt>
                <c:pt idx="423">
                  <c:v>0.001</c:v>
                </c:pt>
                <c:pt idx="424">
                  <c:v>0.001</c:v>
                </c:pt>
                <c:pt idx="425">
                  <c:v>0.001</c:v>
                </c:pt>
                <c:pt idx="426">
                  <c:v>0.001</c:v>
                </c:pt>
                <c:pt idx="427">
                  <c:v>0.001</c:v>
                </c:pt>
                <c:pt idx="428">
                  <c:v>0.001</c:v>
                </c:pt>
                <c:pt idx="429">
                  <c:v>0.001</c:v>
                </c:pt>
                <c:pt idx="430">
                  <c:v>0.001</c:v>
                </c:pt>
                <c:pt idx="431">
                  <c:v>0.001</c:v>
                </c:pt>
                <c:pt idx="432">
                  <c:v>0.001</c:v>
                </c:pt>
                <c:pt idx="433">
                  <c:v>0.001</c:v>
                </c:pt>
                <c:pt idx="434">
                  <c:v>0.001</c:v>
                </c:pt>
                <c:pt idx="435">
                  <c:v>0.001</c:v>
                </c:pt>
                <c:pt idx="436">
                  <c:v>0.001</c:v>
                </c:pt>
                <c:pt idx="437">
                  <c:v>0.001</c:v>
                </c:pt>
                <c:pt idx="438">
                  <c:v>0.001</c:v>
                </c:pt>
                <c:pt idx="439">
                  <c:v>0.001</c:v>
                </c:pt>
                <c:pt idx="440">
                  <c:v>0.001</c:v>
                </c:pt>
                <c:pt idx="441">
                  <c:v>0.001</c:v>
                </c:pt>
                <c:pt idx="442">
                  <c:v>0.001</c:v>
                </c:pt>
                <c:pt idx="443">
                  <c:v>0.001</c:v>
                </c:pt>
                <c:pt idx="444">
                  <c:v>0.001</c:v>
                </c:pt>
                <c:pt idx="445">
                  <c:v>0.001</c:v>
                </c:pt>
                <c:pt idx="446">
                  <c:v>0.001</c:v>
                </c:pt>
                <c:pt idx="447">
                  <c:v>0.001</c:v>
                </c:pt>
                <c:pt idx="448">
                  <c:v>0.001</c:v>
                </c:pt>
                <c:pt idx="449">
                  <c:v>0.001</c:v>
                </c:pt>
                <c:pt idx="450">
                  <c:v>0.001</c:v>
                </c:pt>
                <c:pt idx="451">
                  <c:v>0.001</c:v>
                </c:pt>
                <c:pt idx="452">
                  <c:v>0.001</c:v>
                </c:pt>
                <c:pt idx="453">
                  <c:v>0.001</c:v>
                </c:pt>
                <c:pt idx="454">
                  <c:v>0.001</c:v>
                </c:pt>
                <c:pt idx="455">
                  <c:v>0.001</c:v>
                </c:pt>
                <c:pt idx="456">
                  <c:v>0.001</c:v>
                </c:pt>
                <c:pt idx="457">
                  <c:v>0.001</c:v>
                </c:pt>
                <c:pt idx="458">
                  <c:v>0.001</c:v>
                </c:pt>
                <c:pt idx="459">
                  <c:v>0.001</c:v>
                </c:pt>
                <c:pt idx="460">
                  <c:v>0.001</c:v>
                </c:pt>
                <c:pt idx="461">
                  <c:v>0.001</c:v>
                </c:pt>
                <c:pt idx="462">
                  <c:v>0.001</c:v>
                </c:pt>
                <c:pt idx="463">
                  <c:v>0.001</c:v>
                </c:pt>
                <c:pt idx="464">
                  <c:v>0.001</c:v>
                </c:pt>
                <c:pt idx="465">
                  <c:v>0.001</c:v>
                </c:pt>
                <c:pt idx="466">
                  <c:v>0.001</c:v>
                </c:pt>
                <c:pt idx="467">
                  <c:v>0.001</c:v>
                </c:pt>
                <c:pt idx="468">
                  <c:v>0.001</c:v>
                </c:pt>
                <c:pt idx="469">
                  <c:v>0.001</c:v>
                </c:pt>
                <c:pt idx="470">
                  <c:v>0.001</c:v>
                </c:pt>
                <c:pt idx="471">
                  <c:v>0.001</c:v>
                </c:pt>
                <c:pt idx="472">
                  <c:v>0.001</c:v>
                </c:pt>
                <c:pt idx="473">
                  <c:v>0.001</c:v>
                </c:pt>
                <c:pt idx="474">
                  <c:v>0.001</c:v>
                </c:pt>
                <c:pt idx="475">
                  <c:v>0.001</c:v>
                </c:pt>
                <c:pt idx="476">
                  <c:v>0.001</c:v>
                </c:pt>
                <c:pt idx="477">
                  <c:v>0.001</c:v>
                </c:pt>
                <c:pt idx="478">
                  <c:v>0.001</c:v>
                </c:pt>
                <c:pt idx="479">
                  <c:v>0.001</c:v>
                </c:pt>
                <c:pt idx="480">
                  <c:v>0.001</c:v>
                </c:pt>
                <c:pt idx="481">
                  <c:v>0.001</c:v>
                </c:pt>
                <c:pt idx="482">
                  <c:v>0.001</c:v>
                </c:pt>
                <c:pt idx="483">
                  <c:v>0.001</c:v>
                </c:pt>
                <c:pt idx="484">
                  <c:v>0.001</c:v>
                </c:pt>
                <c:pt idx="485">
                  <c:v>0.001</c:v>
                </c:pt>
                <c:pt idx="486">
                  <c:v>0.001</c:v>
                </c:pt>
                <c:pt idx="487">
                  <c:v>0.001</c:v>
                </c:pt>
                <c:pt idx="488">
                  <c:v>0.001</c:v>
                </c:pt>
                <c:pt idx="489">
                  <c:v>0.001</c:v>
                </c:pt>
                <c:pt idx="490">
                  <c:v>0.001</c:v>
                </c:pt>
                <c:pt idx="491">
                  <c:v>0.001</c:v>
                </c:pt>
                <c:pt idx="492">
                  <c:v>0.001</c:v>
                </c:pt>
                <c:pt idx="493">
                  <c:v>0.001</c:v>
                </c:pt>
                <c:pt idx="494">
                  <c:v>0.001</c:v>
                </c:pt>
                <c:pt idx="495">
                  <c:v>0.001</c:v>
                </c:pt>
                <c:pt idx="496">
                  <c:v>0.001</c:v>
                </c:pt>
                <c:pt idx="497">
                  <c:v>0.001</c:v>
                </c:pt>
                <c:pt idx="498">
                  <c:v>0.001</c:v>
                </c:pt>
                <c:pt idx="499">
                  <c:v>0.001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COMPUTATION!$B$35:$B$36</c:f>
              <c:strCache>
                <c:ptCount val="2"/>
                <c:pt idx="0">
                  <c:v>0.0021379620895022318</c:v>
                </c:pt>
              </c:strCache>
            </c:strRef>
          </c:xVal>
          <c:yVal>
            <c:numRef>
              <c:f>COMPUTATION!$C$35:$C$36</c:f>
              <c:numCache>
                <c:ptCount val="2"/>
                <c:pt idx="0">
                  <c:v>0.425</c:v>
                </c:pt>
              </c:numCache>
            </c:numRef>
          </c:yVal>
          <c:smooth val="0"/>
        </c:ser>
        <c:axId val="61227274"/>
        <c:axId val="20349835"/>
      </c:scatterChart>
      <c:valAx>
        <c:axId val="61227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TIME, IN SECONDS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20349835"/>
        <c:crossesAt val="1E-07"/>
        <c:crossBetween val="midCat"/>
        <c:dispUnits/>
      </c:valAx>
      <c:valAx>
        <c:axId val="20349835"/>
        <c:scaling>
          <c:logBase val="10"/>
          <c:orientation val="minMax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y/y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61227274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.019"/>
          <c:w val="0.96975"/>
          <c:h val="0.936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DATA!$L$10</c:f>
              <c:strCache>
                <c:ptCount val="1"/>
                <c:pt idx="0">
                  <c:v>y/ y0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Ref>
              <c:f>DATA!$K$11:$K$1003</c:f>
              <c:strCache>
                <c:ptCount val="993"/>
                <c:pt idx="0">
                  <c:v>5.787037037037037E-06</c:v>
                </c:pt>
                <c:pt idx="1">
                  <c:v>1.7361111102416172E-05</c:v>
                </c:pt>
                <c:pt idx="2">
                  <c:v>2.8935185182006163E-05</c:v>
                </c:pt>
                <c:pt idx="3">
                  <c:v>4.05092592473853E-05</c:v>
                </c:pt>
                <c:pt idx="4">
                  <c:v>5.208333332697529E-05</c:v>
                </c:pt>
                <c:pt idx="5">
                  <c:v>6.365740740656529E-05</c:v>
                </c:pt>
                <c:pt idx="6">
                  <c:v>7.523148147194442E-05</c:v>
                </c:pt>
                <c:pt idx="7">
                  <c:v>8.680555555153442E-05</c:v>
                </c:pt>
                <c:pt idx="8">
                  <c:v>9.837962961691355E-05</c:v>
                </c:pt>
                <c:pt idx="9">
                  <c:v>0.00010995370369650354</c:v>
                </c:pt>
                <c:pt idx="10">
                  <c:v>0.00012152777777609353</c:v>
                </c:pt>
                <c:pt idx="11">
                  <c:v>0.00013310185184147266</c:v>
                </c:pt>
                <c:pt idx="12">
                  <c:v>0.00014467592592106265</c:v>
                </c:pt>
                <c:pt idx="13">
                  <c:v>0.00015625000000065264</c:v>
                </c:pt>
                <c:pt idx="14">
                  <c:v>0.00016782407406603178</c:v>
                </c:pt>
                <c:pt idx="15">
                  <c:v>0.00017939814814562177</c:v>
                </c:pt>
                <c:pt idx="16">
                  <c:v>0.0001909722222110009</c:v>
                </c:pt>
                <c:pt idx="17">
                  <c:v>0.0002025462962905909</c:v>
                </c:pt>
                <c:pt idx="18">
                  <c:v>0.00021412037037018088</c:v>
                </c:pt>
                <c:pt idx="19">
                  <c:v>0.00022569444443556002</c:v>
                </c:pt>
                <c:pt idx="20">
                  <c:v>0.00023726851851515</c:v>
                </c:pt>
                <c:pt idx="21">
                  <c:v>0.0002488425925805292</c:v>
                </c:pt>
                <c:pt idx="22">
                  <c:v>0.00026041666666011917</c:v>
                </c:pt>
                <c:pt idx="23">
                  <c:v>0.00027199074073970916</c:v>
                </c:pt>
                <c:pt idx="24">
                  <c:v>0.0002835648148050883</c:v>
                </c:pt>
                <c:pt idx="25">
                  <c:v>0.0002951388888846783</c:v>
                </c:pt>
                <c:pt idx="26">
                  <c:v>0.0003067129629500574</c:v>
                </c:pt>
                <c:pt idx="27">
                  <c:v>0.0003182870370296474</c:v>
                </c:pt>
                <c:pt idx="28">
                  <c:v>0.0003298611111092374</c:v>
                </c:pt>
                <c:pt idx="29">
                  <c:v>0.00034143518517461654</c:v>
                </c:pt>
                <c:pt idx="30">
                  <c:v>0.00035300925925420653</c:v>
                </c:pt>
                <c:pt idx="31">
                  <c:v>0.0003645833333337965</c:v>
                </c:pt>
                <c:pt idx="32">
                  <c:v>0.00037615740739917566</c:v>
                </c:pt>
                <c:pt idx="33">
                  <c:v>0.00038773148147876565</c:v>
                </c:pt>
                <c:pt idx="34">
                  <c:v>0.0003993055555441448</c:v>
                </c:pt>
                <c:pt idx="35">
                  <c:v>0.0004108796296237348</c:v>
                </c:pt>
                <c:pt idx="36">
                  <c:v>0.00042245370370332477</c:v>
                </c:pt>
                <c:pt idx="37">
                  <c:v>0.0004340277777687039</c:v>
                </c:pt>
                <c:pt idx="38">
                  <c:v>0.0004456018518482939</c:v>
                </c:pt>
                <c:pt idx="39">
                  <c:v>0.00045717592591367303</c:v>
                </c:pt>
                <c:pt idx="40">
                  <c:v>0.000468749999993263</c:v>
                </c:pt>
                <c:pt idx="41">
                  <c:v>0.000480324074072853</c:v>
                </c:pt>
                <c:pt idx="42">
                  <c:v>0.0004918981481382321</c:v>
                </c:pt>
                <c:pt idx="43">
                  <c:v>0.0005034722222178221</c:v>
                </c:pt>
                <c:pt idx="44">
                  <c:v>0.0005150462962974121</c:v>
                </c:pt>
                <c:pt idx="45">
                  <c:v>0.0005266203703627912</c:v>
                </c:pt>
                <c:pt idx="46">
                  <c:v>0.0005381944444423812</c:v>
                </c:pt>
                <c:pt idx="47">
                  <c:v>0.0005497685185077603</c:v>
                </c:pt>
                <c:pt idx="48">
                  <c:v>0.0005613425925873503</c:v>
                </c:pt>
                <c:pt idx="49">
                  <c:v>0.0005729166666669403</c:v>
                </c:pt>
                <c:pt idx="50">
                  <c:v>0.0005844907407323195</c:v>
                </c:pt>
                <c:pt idx="51">
                  <c:v>0.0005960648148119094</c:v>
                </c:pt>
                <c:pt idx="52">
                  <c:v>0.0006076388888772886</c:v>
                </c:pt>
                <c:pt idx="53">
                  <c:v>0.0006192129629568786</c:v>
                </c:pt>
                <c:pt idx="54">
                  <c:v>0.0006307870370364686</c:v>
                </c:pt>
                <c:pt idx="55">
                  <c:v>0.0006423611111160586</c:v>
                </c:pt>
                <c:pt idx="56">
                  <c:v>0.0006539351851814377</c:v>
                </c:pt>
                <c:pt idx="57">
                  <c:v>0.0006655092592610277</c:v>
                </c:pt>
                <c:pt idx="58">
                  <c:v>0.0006770833333264068</c:v>
                </c:pt>
                <c:pt idx="59">
                  <c:v>0.0006886574074059968</c:v>
                </c:pt>
                <c:pt idx="60">
                  <c:v>0.0007002314814855868</c:v>
                </c:pt>
                <c:pt idx="61">
                  <c:v>0.0007118055555509659</c:v>
                </c:pt>
                <c:pt idx="62">
                  <c:v>0.0008738425925941715</c:v>
                </c:pt>
                <c:pt idx="63">
                  <c:v>0.000989583333333228</c:v>
                </c:pt>
                <c:pt idx="64">
                  <c:v>0.0011053240740722845</c:v>
                </c:pt>
                <c:pt idx="65">
                  <c:v>0.001221064814811341</c:v>
                </c:pt>
                <c:pt idx="66">
                  <c:v>0.0013368055555503975</c:v>
                </c:pt>
                <c:pt idx="67">
                  <c:v>0.001452546296289454</c:v>
                </c:pt>
                <c:pt idx="68">
                  <c:v>0.0015682870370285105</c:v>
                </c:pt>
                <c:pt idx="69">
                  <c:v>0.001684027777767567</c:v>
                </c:pt>
                <c:pt idx="70">
                  <c:v>0.0017997685185066235</c:v>
                </c:pt>
                <c:pt idx="71">
                  <c:v>0.00191550925924568</c:v>
                </c:pt>
                <c:pt idx="72">
                  <c:v>0.0020312499999989475</c:v>
                </c:pt>
                <c:pt idx="73">
                  <c:v>0.002146990740738004</c:v>
                </c:pt>
                <c:pt idx="74">
                  <c:v>0.0022627314814770605</c:v>
                </c:pt>
                <c:pt idx="75">
                  <c:v>0.002378472222216117</c:v>
                </c:pt>
                <c:pt idx="76">
                  <c:v>0.0024942129629551735</c:v>
                </c:pt>
                <c:pt idx="77">
                  <c:v>0.00260995370369423</c:v>
                </c:pt>
                <c:pt idx="78">
                  <c:v>0.0027256944444474973</c:v>
                </c:pt>
                <c:pt idx="79">
                  <c:v>0.002922453703701051</c:v>
                </c:pt>
                <c:pt idx="80">
                  <c:v>0.002934027777780641</c:v>
                </c:pt>
                <c:pt idx="81">
                  <c:v>0.0029456018518460203</c:v>
                </c:pt>
                <c:pt idx="82">
                  <c:v>0.0029571759259256103</c:v>
                </c:pt>
                <c:pt idx="83">
                  <c:v>0.0029687499999909894</c:v>
                </c:pt>
                <c:pt idx="84">
                  <c:v>0.0029803240740705794</c:v>
                </c:pt>
                <c:pt idx="85">
                  <c:v>0.0029918981481501694</c:v>
                </c:pt>
                <c:pt idx="86">
                  <c:v>0.0030034722222155486</c:v>
                </c:pt>
                <c:pt idx="87">
                  <c:v>0.0030150462962951386</c:v>
                </c:pt>
                <c:pt idx="88">
                  <c:v>0.0030266203703605177</c:v>
                </c:pt>
                <c:pt idx="89">
                  <c:v>0.0030381944444401077</c:v>
                </c:pt>
                <c:pt idx="90">
                  <c:v>0.0030497685185196977</c:v>
                </c:pt>
                <c:pt idx="91">
                  <c:v>0.003061342592585077</c:v>
                </c:pt>
                <c:pt idx="92">
                  <c:v>0.003072916666664667</c:v>
                </c:pt>
                <c:pt idx="93">
                  <c:v>0.003084490740730046</c:v>
                </c:pt>
                <c:pt idx="94">
                  <c:v>0.003096064814809636</c:v>
                </c:pt>
                <c:pt idx="95">
                  <c:v>0.003107638888889226</c:v>
                </c:pt>
                <c:pt idx="96">
                  <c:v>0.003119212962954605</c:v>
                </c:pt>
                <c:pt idx="97">
                  <c:v>0.003130787037034195</c:v>
                </c:pt>
                <c:pt idx="98">
                  <c:v>0.003142361111113785</c:v>
                </c:pt>
                <c:pt idx="99">
                  <c:v>0.003153935185179164</c:v>
                </c:pt>
                <c:pt idx="100">
                  <c:v>0.003148148148142127</c:v>
                </c:pt>
                <c:pt idx="101">
                  <c:v>0.003148148148142127</c:v>
                </c:pt>
                <c:pt idx="102">
                  <c:v>0.003148148148142127</c:v>
                </c:pt>
                <c:pt idx="103">
                  <c:v>0.003148148148142127</c:v>
                </c:pt>
                <c:pt idx="104">
                  <c:v>0.003148148148142127</c:v>
                </c:pt>
                <c:pt idx="105">
                  <c:v>0.003148148148142127</c:v>
                </c:pt>
                <c:pt idx="106">
                  <c:v>0.003148148148142127</c:v>
                </c:pt>
                <c:pt idx="107">
                  <c:v>0.003148148148142127</c:v>
                </c:pt>
                <c:pt idx="108">
                  <c:v>0.003148148148142127</c:v>
                </c:pt>
                <c:pt idx="109">
                  <c:v>0.003148148148142127</c:v>
                </c:pt>
                <c:pt idx="110">
                  <c:v>0.003148148148142127</c:v>
                </c:pt>
                <c:pt idx="111">
                  <c:v>0.003148148148142127</c:v>
                </c:pt>
                <c:pt idx="112">
                  <c:v>0.003148148148142127</c:v>
                </c:pt>
                <c:pt idx="113">
                  <c:v>0.003148148148142127</c:v>
                </c:pt>
                <c:pt idx="114">
                  <c:v>0.003148148148142127</c:v>
                </c:pt>
                <c:pt idx="115">
                  <c:v>0.003148148148142127</c:v>
                </c:pt>
                <c:pt idx="116">
                  <c:v>0.003148148148142127</c:v>
                </c:pt>
                <c:pt idx="117">
                  <c:v>0.003148148148142127</c:v>
                </c:pt>
                <c:pt idx="118">
                  <c:v>0.003148148148142127</c:v>
                </c:pt>
                <c:pt idx="119">
                  <c:v>0.003148148148142127</c:v>
                </c:pt>
                <c:pt idx="120">
                  <c:v>0.003148148148142127</c:v>
                </c:pt>
                <c:pt idx="121">
                  <c:v>0.003148148148142127</c:v>
                </c:pt>
                <c:pt idx="122">
                  <c:v>0.003148148148142127</c:v>
                </c:pt>
                <c:pt idx="123">
                  <c:v>0.003148148148142127</c:v>
                </c:pt>
                <c:pt idx="124">
                  <c:v>0.003148148148142127</c:v>
                </c:pt>
                <c:pt idx="125">
                  <c:v>0.003148148148142127</c:v>
                </c:pt>
                <c:pt idx="126">
                  <c:v>0.003148148148142127</c:v>
                </c:pt>
                <c:pt idx="127">
                  <c:v>0.003148148148142127</c:v>
                </c:pt>
                <c:pt idx="128">
                  <c:v>0.003148148148142127</c:v>
                </c:pt>
                <c:pt idx="129">
                  <c:v>0.003148148148142127</c:v>
                </c:pt>
                <c:pt idx="130">
                  <c:v>0.003148148148142127</c:v>
                </c:pt>
                <c:pt idx="131">
                  <c:v>0.003148148148142127</c:v>
                </c:pt>
                <c:pt idx="132">
                  <c:v>0.003148148148142127</c:v>
                </c:pt>
                <c:pt idx="133">
                  <c:v>0.003148148148142127</c:v>
                </c:pt>
                <c:pt idx="134">
                  <c:v>0.003148148148142127</c:v>
                </c:pt>
                <c:pt idx="135">
                  <c:v>0.003148148148142127</c:v>
                </c:pt>
                <c:pt idx="136">
                  <c:v>0.003148148148142127</c:v>
                </c:pt>
                <c:pt idx="137">
                  <c:v>0.003148148148142127</c:v>
                </c:pt>
                <c:pt idx="138">
                  <c:v>0.003148148148142127</c:v>
                </c:pt>
                <c:pt idx="139">
                  <c:v>0.003148148148142127</c:v>
                </c:pt>
                <c:pt idx="140">
                  <c:v>0.003148148148142127</c:v>
                </c:pt>
                <c:pt idx="141">
                  <c:v>0.003148148148142127</c:v>
                </c:pt>
                <c:pt idx="142">
                  <c:v>0.003148148148142127</c:v>
                </c:pt>
                <c:pt idx="143">
                  <c:v>0.003148148148142127</c:v>
                </c:pt>
                <c:pt idx="144">
                  <c:v>0.003148148148142127</c:v>
                </c:pt>
                <c:pt idx="145">
                  <c:v>0.003148148148142127</c:v>
                </c:pt>
                <c:pt idx="146">
                  <c:v>0.003148148148142127</c:v>
                </c:pt>
                <c:pt idx="147">
                  <c:v>0.003148148148142127</c:v>
                </c:pt>
                <c:pt idx="148">
                  <c:v>0.003148148148142127</c:v>
                </c:pt>
                <c:pt idx="149">
                  <c:v>0.003148148148142127</c:v>
                </c:pt>
                <c:pt idx="150">
                  <c:v>0.003148148148142127</c:v>
                </c:pt>
                <c:pt idx="151">
                  <c:v>0.003148148148142127</c:v>
                </c:pt>
                <c:pt idx="152">
                  <c:v>0.003148148148142127</c:v>
                </c:pt>
                <c:pt idx="153">
                  <c:v>0.003148148148142127</c:v>
                </c:pt>
                <c:pt idx="154">
                  <c:v>0.003148148148142127</c:v>
                </c:pt>
                <c:pt idx="155">
                  <c:v>0.003148148148142127</c:v>
                </c:pt>
                <c:pt idx="156">
                  <c:v>0.003148148148142127</c:v>
                </c:pt>
                <c:pt idx="157">
                  <c:v>0.003148148148142127</c:v>
                </c:pt>
                <c:pt idx="158">
                  <c:v>0.003148148148142127</c:v>
                </c:pt>
                <c:pt idx="159">
                  <c:v>0.003148148148142127</c:v>
                </c:pt>
                <c:pt idx="160">
                  <c:v>0.003148148148142127</c:v>
                </c:pt>
                <c:pt idx="161">
                  <c:v>0.003148148148142127</c:v>
                </c:pt>
                <c:pt idx="162">
                  <c:v>0.003148148148142127</c:v>
                </c:pt>
                <c:pt idx="163">
                  <c:v>0.003148148148142127</c:v>
                </c:pt>
                <c:pt idx="164">
                  <c:v>0.003148148148142127</c:v>
                </c:pt>
                <c:pt idx="165">
                  <c:v>0.003148148148142127</c:v>
                </c:pt>
                <c:pt idx="166">
                  <c:v>0.003148148148142127</c:v>
                </c:pt>
                <c:pt idx="167">
                  <c:v>0.003148148148142127</c:v>
                </c:pt>
                <c:pt idx="168">
                  <c:v>0.003148148148142127</c:v>
                </c:pt>
                <c:pt idx="169">
                  <c:v>0.003148148148142127</c:v>
                </c:pt>
                <c:pt idx="170">
                  <c:v>0.003148148148142127</c:v>
                </c:pt>
                <c:pt idx="171">
                  <c:v>0.003148148148142127</c:v>
                </c:pt>
                <c:pt idx="172">
                  <c:v>0.003148148148142127</c:v>
                </c:pt>
                <c:pt idx="173">
                  <c:v>0.003148148148142127</c:v>
                </c:pt>
                <c:pt idx="174">
                  <c:v>0.003148148148142127</c:v>
                </c:pt>
                <c:pt idx="175">
                  <c:v>0.003148148148142127</c:v>
                </c:pt>
                <c:pt idx="176">
                  <c:v>0.003148148148142127</c:v>
                </c:pt>
                <c:pt idx="177">
                  <c:v>0.003148148148142127</c:v>
                </c:pt>
                <c:pt idx="178">
                  <c:v>0.003148148148142127</c:v>
                </c:pt>
                <c:pt idx="179">
                  <c:v>0.003148148148142127</c:v>
                </c:pt>
                <c:pt idx="180">
                  <c:v>0.003148148148142127</c:v>
                </c:pt>
                <c:pt idx="181">
                  <c:v>0.003148148148142127</c:v>
                </c:pt>
                <c:pt idx="182">
                  <c:v>0.003148148148142127</c:v>
                </c:pt>
                <c:pt idx="183">
                  <c:v>0.003148148148142127</c:v>
                </c:pt>
                <c:pt idx="184">
                  <c:v>0.003148148148142127</c:v>
                </c:pt>
                <c:pt idx="185">
                  <c:v>0.003148148148142127</c:v>
                </c:pt>
                <c:pt idx="186">
                  <c:v>0.003148148148142127</c:v>
                </c:pt>
                <c:pt idx="187">
                  <c:v>0.003148148148142127</c:v>
                </c:pt>
                <c:pt idx="188">
                  <c:v>0.003148148148142127</c:v>
                </c:pt>
                <c:pt idx="189">
                  <c:v>0.003148148148142127</c:v>
                </c:pt>
                <c:pt idx="190">
                  <c:v>0.003148148148142127</c:v>
                </c:pt>
                <c:pt idx="191">
                  <c:v>0.003148148148142127</c:v>
                </c:pt>
                <c:pt idx="192">
                  <c:v>0.003148148148142127</c:v>
                </c:pt>
                <c:pt idx="193">
                  <c:v>0.003148148148142127</c:v>
                </c:pt>
                <c:pt idx="194">
                  <c:v>0.003148148148142127</c:v>
                </c:pt>
                <c:pt idx="195">
                  <c:v>0.003148148148142127</c:v>
                </c:pt>
                <c:pt idx="196">
                  <c:v>0.003148148148142127</c:v>
                </c:pt>
                <c:pt idx="197">
                  <c:v>0.003148148148142127</c:v>
                </c:pt>
                <c:pt idx="198">
                  <c:v>0.003148148148142127</c:v>
                </c:pt>
                <c:pt idx="199">
                  <c:v>0.003148148148142127</c:v>
                </c:pt>
                <c:pt idx="200">
                  <c:v>0.003148148148142127</c:v>
                </c:pt>
                <c:pt idx="201">
                  <c:v>0.003148148148142127</c:v>
                </c:pt>
                <c:pt idx="202">
                  <c:v>0.003148148148142127</c:v>
                </c:pt>
                <c:pt idx="203">
                  <c:v>0.003148148148142127</c:v>
                </c:pt>
                <c:pt idx="204">
                  <c:v>0.003148148148142127</c:v>
                </c:pt>
                <c:pt idx="205">
                  <c:v>0.003148148148142127</c:v>
                </c:pt>
                <c:pt idx="206">
                  <c:v>0.003148148148142127</c:v>
                </c:pt>
                <c:pt idx="207">
                  <c:v>0.003148148148142127</c:v>
                </c:pt>
                <c:pt idx="208">
                  <c:v>0.003148148148142127</c:v>
                </c:pt>
                <c:pt idx="209">
                  <c:v>0.003148148148142127</c:v>
                </c:pt>
                <c:pt idx="210">
                  <c:v>0.003148148148142127</c:v>
                </c:pt>
                <c:pt idx="211">
                  <c:v>0.003148148148142127</c:v>
                </c:pt>
                <c:pt idx="212">
                  <c:v>0.003148148148142127</c:v>
                </c:pt>
                <c:pt idx="213">
                  <c:v>0.003148148148142127</c:v>
                </c:pt>
                <c:pt idx="214">
                  <c:v>0.003148148148142127</c:v>
                </c:pt>
                <c:pt idx="215">
                  <c:v>0.003148148148142127</c:v>
                </c:pt>
                <c:pt idx="216">
                  <c:v>0.003148148148142127</c:v>
                </c:pt>
                <c:pt idx="217">
                  <c:v>0.003148148148142127</c:v>
                </c:pt>
                <c:pt idx="218">
                  <c:v>0.003148148148142127</c:v>
                </c:pt>
                <c:pt idx="219">
                  <c:v>0.003148148148142127</c:v>
                </c:pt>
                <c:pt idx="220">
                  <c:v>0.003148148148142127</c:v>
                </c:pt>
                <c:pt idx="221">
                  <c:v>0.003148148148142127</c:v>
                </c:pt>
                <c:pt idx="222">
                  <c:v>0.003148148148142127</c:v>
                </c:pt>
                <c:pt idx="223">
                  <c:v>0.003148148148142127</c:v>
                </c:pt>
                <c:pt idx="224">
                  <c:v>0.003148148148142127</c:v>
                </c:pt>
                <c:pt idx="225">
                  <c:v>0.003148148148142127</c:v>
                </c:pt>
                <c:pt idx="226">
                  <c:v>0.003148148148142127</c:v>
                </c:pt>
                <c:pt idx="227">
                  <c:v>0.003148148148142127</c:v>
                </c:pt>
                <c:pt idx="228">
                  <c:v>0.003148148148142127</c:v>
                </c:pt>
                <c:pt idx="229">
                  <c:v>0.003148148148142127</c:v>
                </c:pt>
                <c:pt idx="230">
                  <c:v>0.003148148148142127</c:v>
                </c:pt>
                <c:pt idx="231">
                  <c:v>0.003148148148142127</c:v>
                </c:pt>
                <c:pt idx="232">
                  <c:v>0.003148148148142127</c:v>
                </c:pt>
                <c:pt idx="233">
                  <c:v>0.003148148148142127</c:v>
                </c:pt>
                <c:pt idx="234">
                  <c:v>0.003148148148142127</c:v>
                </c:pt>
                <c:pt idx="235">
                  <c:v>0.003148148148142127</c:v>
                </c:pt>
                <c:pt idx="236">
                  <c:v>0.003148148148142127</c:v>
                </c:pt>
                <c:pt idx="237">
                  <c:v>0.003148148148142127</c:v>
                </c:pt>
                <c:pt idx="238">
                  <c:v>0.003148148148142127</c:v>
                </c:pt>
                <c:pt idx="239">
                  <c:v>0.003148148148142127</c:v>
                </c:pt>
                <c:pt idx="240">
                  <c:v>0.003148148148142127</c:v>
                </c:pt>
                <c:pt idx="241">
                  <c:v>0.003148148148142127</c:v>
                </c:pt>
                <c:pt idx="242">
                  <c:v>0.003148148148142127</c:v>
                </c:pt>
                <c:pt idx="243">
                  <c:v>0.003148148148142127</c:v>
                </c:pt>
                <c:pt idx="244">
                  <c:v>0.003148148148142127</c:v>
                </c:pt>
                <c:pt idx="245">
                  <c:v>0.003148148148142127</c:v>
                </c:pt>
                <c:pt idx="246">
                  <c:v>0.003148148148142127</c:v>
                </c:pt>
                <c:pt idx="247">
                  <c:v>0.003148148148142127</c:v>
                </c:pt>
                <c:pt idx="248">
                  <c:v>0.003148148148142127</c:v>
                </c:pt>
                <c:pt idx="249">
                  <c:v>0.003148148148142127</c:v>
                </c:pt>
                <c:pt idx="250">
                  <c:v>0.003148148148142127</c:v>
                </c:pt>
                <c:pt idx="251">
                  <c:v>0.003148148148142127</c:v>
                </c:pt>
                <c:pt idx="252">
                  <c:v>0.003148148148142127</c:v>
                </c:pt>
                <c:pt idx="253">
                  <c:v>0.003148148148142127</c:v>
                </c:pt>
                <c:pt idx="254">
                  <c:v>0.003148148148142127</c:v>
                </c:pt>
                <c:pt idx="255">
                  <c:v>0.003148148148142127</c:v>
                </c:pt>
                <c:pt idx="256">
                  <c:v>0.003148148148142127</c:v>
                </c:pt>
                <c:pt idx="257">
                  <c:v>0.003148148148142127</c:v>
                </c:pt>
                <c:pt idx="258">
                  <c:v>0.003148148148142127</c:v>
                </c:pt>
                <c:pt idx="259">
                  <c:v>0.003148148148142127</c:v>
                </c:pt>
                <c:pt idx="260">
                  <c:v>0.003148148148142127</c:v>
                </c:pt>
                <c:pt idx="261">
                  <c:v>0.003148148148142127</c:v>
                </c:pt>
                <c:pt idx="262">
                  <c:v>0.003148148148142127</c:v>
                </c:pt>
                <c:pt idx="263">
                  <c:v>0.003148148148142127</c:v>
                </c:pt>
                <c:pt idx="264">
                  <c:v>0.003148148148142127</c:v>
                </c:pt>
                <c:pt idx="265">
                  <c:v>0.003148148148142127</c:v>
                </c:pt>
                <c:pt idx="266">
                  <c:v>0.003148148148142127</c:v>
                </c:pt>
                <c:pt idx="267">
                  <c:v>0.003148148148142127</c:v>
                </c:pt>
                <c:pt idx="268">
                  <c:v>0.003148148148142127</c:v>
                </c:pt>
                <c:pt idx="269">
                  <c:v>0.003148148148142127</c:v>
                </c:pt>
                <c:pt idx="270">
                  <c:v>0.003148148148142127</c:v>
                </c:pt>
                <c:pt idx="271">
                  <c:v>0.003148148148142127</c:v>
                </c:pt>
                <c:pt idx="272">
                  <c:v>0.003148148148142127</c:v>
                </c:pt>
                <c:pt idx="273">
                  <c:v>0.003148148148142127</c:v>
                </c:pt>
                <c:pt idx="274">
                  <c:v>0.003148148148142127</c:v>
                </c:pt>
                <c:pt idx="275">
                  <c:v>0.003148148148142127</c:v>
                </c:pt>
                <c:pt idx="276">
                  <c:v>0.003148148148142127</c:v>
                </c:pt>
                <c:pt idx="277">
                  <c:v>0.003148148148142127</c:v>
                </c:pt>
                <c:pt idx="278">
                  <c:v>0.003148148148142127</c:v>
                </c:pt>
                <c:pt idx="279">
                  <c:v>0.003148148148142127</c:v>
                </c:pt>
                <c:pt idx="280">
                  <c:v>0.003148148148142127</c:v>
                </c:pt>
                <c:pt idx="281">
                  <c:v>0.003148148148142127</c:v>
                </c:pt>
                <c:pt idx="282">
                  <c:v>0.003148148148142127</c:v>
                </c:pt>
                <c:pt idx="283">
                  <c:v>0.003148148148142127</c:v>
                </c:pt>
                <c:pt idx="284">
                  <c:v>0.003148148148142127</c:v>
                </c:pt>
                <c:pt idx="285">
                  <c:v>0.003148148148142127</c:v>
                </c:pt>
                <c:pt idx="286">
                  <c:v>0.003148148148142127</c:v>
                </c:pt>
                <c:pt idx="287">
                  <c:v>0.003148148148142127</c:v>
                </c:pt>
                <c:pt idx="288">
                  <c:v>0.003148148148142127</c:v>
                </c:pt>
                <c:pt idx="289">
                  <c:v>0.003148148148142127</c:v>
                </c:pt>
                <c:pt idx="290">
                  <c:v>0.003148148148142127</c:v>
                </c:pt>
                <c:pt idx="291">
                  <c:v>0.003148148148142127</c:v>
                </c:pt>
                <c:pt idx="292">
                  <c:v>0.003148148148142127</c:v>
                </c:pt>
                <c:pt idx="293">
                  <c:v>0.003148148148142127</c:v>
                </c:pt>
                <c:pt idx="294">
                  <c:v>0.003148148148142127</c:v>
                </c:pt>
                <c:pt idx="295">
                  <c:v>0.003148148148142127</c:v>
                </c:pt>
                <c:pt idx="296">
                  <c:v>0.003148148148142127</c:v>
                </c:pt>
                <c:pt idx="297">
                  <c:v>0.003148148148142127</c:v>
                </c:pt>
                <c:pt idx="298">
                  <c:v>0.003148148148142127</c:v>
                </c:pt>
                <c:pt idx="299">
                  <c:v>0.003148148148142127</c:v>
                </c:pt>
                <c:pt idx="300">
                  <c:v>0.003148148148142127</c:v>
                </c:pt>
                <c:pt idx="301">
                  <c:v>0.003148148148142127</c:v>
                </c:pt>
                <c:pt idx="302">
                  <c:v>0.003148148148142127</c:v>
                </c:pt>
                <c:pt idx="303">
                  <c:v>0.003148148148142127</c:v>
                </c:pt>
                <c:pt idx="304">
                  <c:v>0.003148148148142127</c:v>
                </c:pt>
                <c:pt idx="305">
                  <c:v>0.003148148148142127</c:v>
                </c:pt>
                <c:pt idx="306">
                  <c:v>0.003148148148142127</c:v>
                </c:pt>
                <c:pt idx="307">
                  <c:v>0.003148148148142127</c:v>
                </c:pt>
                <c:pt idx="308">
                  <c:v>0.003148148148142127</c:v>
                </c:pt>
                <c:pt idx="309">
                  <c:v>0.003148148148142127</c:v>
                </c:pt>
                <c:pt idx="310">
                  <c:v>0.003148148148142127</c:v>
                </c:pt>
                <c:pt idx="311">
                  <c:v>0.003148148148142127</c:v>
                </c:pt>
                <c:pt idx="312">
                  <c:v>0.003148148148142127</c:v>
                </c:pt>
                <c:pt idx="313">
                  <c:v>0.003148148148142127</c:v>
                </c:pt>
                <c:pt idx="314">
                  <c:v>0.003148148148142127</c:v>
                </c:pt>
                <c:pt idx="315">
                  <c:v>0.003148148148142127</c:v>
                </c:pt>
                <c:pt idx="316">
                  <c:v>0.003148148148142127</c:v>
                </c:pt>
                <c:pt idx="317">
                  <c:v>0.003148148148142127</c:v>
                </c:pt>
                <c:pt idx="318">
                  <c:v>0.003148148148142127</c:v>
                </c:pt>
                <c:pt idx="319">
                  <c:v>0.003148148148142127</c:v>
                </c:pt>
                <c:pt idx="320">
                  <c:v>0.003148148148142127</c:v>
                </c:pt>
                <c:pt idx="321">
                  <c:v>0.003148148148142127</c:v>
                </c:pt>
                <c:pt idx="322">
                  <c:v>0.003148148148142127</c:v>
                </c:pt>
                <c:pt idx="323">
                  <c:v>0.003148148148142127</c:v>
                </c:pt>
                <c:pt idx="324">
                  <c:v>0.003148148148142127</c:v>
                </c:pt>
                <c:pt idx="325">
                  <c:v>0.003148148148142127</c:v>
                </c:pt>
                <c:pt idx="326">
                  <c:v>0.003148148148142127</c:v>
                </c:pt>
                <c:pt idx="327">
                  <c:v>0.003148148148142127</c:v>
                </c:pt>
                <c:pt idx="328">
                  <c:v>0.003148148148142127</c:v>
                </c:pt>
                <c:pt idx="329">
                  <c:v>0.003148148148142127</c:v>
                </c:pt>
                <c:pt idx="330">
                  <c:v>0.003148148148142127</c:v>
                </c:pt>
                <c:pt idx="331">
                  <c:v>0.003148148148142127</c:v>
                </c:pt>
                <c:pt idx="332">
                  <c:v>0.003148148148142127</c:v>
                </c:pt>
                <c:pt idx="333">
                  <c:v>0.003148148148142127</c:v>
                </c:pt>
                <c:pt idx="334">
                  <c:v>0.003148148148142127</c:v>
                </c:pt>
                <c:pt idx="335">
                  <c:v>0.003148148148142127</c:v>
                </c:pt>
                <c:pt idx="336">
                  <c:v>0.003148148148142127</c:v>
                </c:pt>
                <c:pt idx="337">
                  <c:v>0.003148148148142127</c:v>
                </c:pt>
                <c:pt idx="338">
                  <c:v>0.003148148148142127</c:v>
                </c:pt>
                <c:pt idx="339">
                  <c:v>0.003148148148142127</c:v>
                </c:pt>
                <c:pt idx="340">
                  <c:v>0.003148148148142127</c:v>
                </c:pt>
                <c:pt idx="341">
                  <c:v>0.003148148148142127</c:v>
                </c:pt>
                <c:pt idx="342">
                  <c:v>0.003148148148142127</c:v>
                </c:pt>
                <c:pt idx="343">
                  <c:v>0.003148148148142127</c:v>
                </c:pt>
                <c:pt idx="344">
                  <c:v>0.003148148148142127</c:v>
                </c:pt>
                <c:pt idx="345">
                  <c:v>0.003148148148142127</c:v>
                </c:pt>
                <c:pt idx="346">
                  <c:v>0.003148148148142127</c:v>
                </c:pt>
                <c:pt idx="347">
                  <c:v>0.003148148148142127</c:v>
                </c:pt>
                <c:pt idx="348">
                  <c:v>0.003148148148142127</c:v>
                </c:pt>
                <c:pt idx="349">
                  <c:v>0.003148148148142127</c:v>
                </c:pt>
                <c:pt idx="350">
                  <c:v>0.003148148148142127</c:v>
                </c:pt>
                <c:pt idx="351">
                  <c:v>0.003148148148142127</c:v>
                </c:pt>
                <c:pt idx="352">
                  <c:v>0.003148148148142127</c:v>
                </c:pt>
                <c:pt idx="353">
                  <c:v>0.003148148148142127</c:v>
                </c:pt>
                <c:pt idx="354">
                  <c:v>0.003148148148142127</c:v>
                </c:pt>
                <c:pt idx="355">
                  <c:v>0.003148148148142127</c:v>
                </c:pt>
                <c:pt idx="356">
                  <c:v>0.003148148148142127</c:v>
                </c:pt>
                <c:pt idx="357">
                  <c:v>0.003148148148142127</c:v>
                </c:pt>
                <c:pt idx="358">
                  <c:v>0.003148148148142127</c:v>
                </c:pt>
                <c:pt idx="359">
                  <c:v>0.003148148148142127</c:v>
                </c:pt>
                <c:pt idx="360">
                  <c:v>0.003148148148142127</c:v>
                </c:pt>
                <c:pt idx="361">
                  <c:v>0.003148148148142127</c:v>
                </c:pt>
                <c:pt idx="362">
                  <c:v>0.003148148148142127</c:v>
                </c:pt>
                <c:pt idx="363">
                  <c:v>0.003148148148142127</c:v>
                </c:pt>
                <c:pt idx="364">
                  <c:v>0.003148148148142127</c:v>
                </c:pt>
                <c:pt idx="365">
                  <c:v>0.003148148148142127</c:v>
                </c:pt>
                <c:pt idx="366">
                  <c:v>0.003148148148142127</c:v>
                </c:pt>
                <c:pt idx="367">
                  <c:v>0.003148148148142127</c:v>
                </c:pt>
                <c:pt idx="368">
                  <c:v>0.003148148148142127</c:v>
                </c:pt>
                <c:pt idx="369">
                  <c:v>0.003148148148142127</c:v>
                </c:pt>
                <c:pt idx="370">
                  <c:v>0.003148148148142127</c:v>
                </c:pt>
                <c:pt idx="371">
                  <c:v>0.003148148148142127</c:v>
                </c:pt>
                <c:pt idx="372">
                  <c:v>0.003148148148142127</c:v>
                </c:pt>
                <c:pt idx="373">
                  <c:v>0.003148148148142127</c:v>
                </c:pt>
                <c:pt idx="374">
                  <c:v>0.003148148148142127</c:v>
                </c:pt>
                <c:pt idx="375">
                  <c:v>0.003148148148142127</c:v>
                </c:pt>
                <c:pt idx="376">
                  <c:v>0.003148148148142127</c:v>
                </c:pt>
                <c:pt idx="377">
                  <c:v>0.003148148148142127</c:v>
                </c:pt>
                <c:pt idx="378">
                  <c:v>0.003148148148142127</c:v>
                </c:pt>
                <c:pt idx="379">
                  <c:v>0.003148148148142127</c:v>
                </c:pt>
                <c:pt idx="380">
                  <c:v>0.003148148148142127</c:v>
                </c:pt>
                <c:pt idx="381">
                  <c:v>0.003148148148142127</c:v>
                </c:pt>
                <c:pt idx="382">
                  <c:v>0.003148148148142127</c:v>
                </c:pt>
                <c:pt idx="383">
                  <c:v>0.003148148148142127</c:v>
                </c:pt>
                <c:pt idx="384">
                  <c:v>0.003148148148142127</c:v>
                </c:pt>
                <c:pt idx="385">
                  <c:v>0.003148148148142127</c:v>
                </c:pt>
                <c:pt idx="386">
                  <c:v>0.003148148148142127</c:v>
                </c:pt>
                <c:pt idx="387">
                  <c:v>0.003148148148142127</c:v>
                </c:pt>
                <c:pt idx="388">
                  <c:v>0.003148148148142127</c:v>
                </c:pt>
                <c:pt idx="389">
                  <c:v>0.003148148148142127</c:v>
                </c:pt>
                <c:pt idx="390">
                  <c:v>0.003148148148142127</c:v>
                </c:pt>
                <c:pt idx="391">
                  <c:v>0.003148148148142127</c:v>
                </c:pt>
                <c:pt idx="392">
                  <c:v>0.003148148148142127</c:v>
                </c:pt>
                <c:pt idx="393">
                  <c:v>0.003148148148142127</c:v>
                </c:pt>
                <c:pt idx="394">
                  <c:v>0.003148148148142127</c:v>
                </c:pt>
                <c:pt idx="395">
                  <c:v>0.003148148148142127</c:v>
                </c:pt>
                <c:pt idx="396">
                  <c:v>0.003148148148142127</c:v>
                </c:pt>
                <c:pt idx="397">
                  <c:v>0.003148148148142127</c:v>
                </c:pt>
                <c:pt idx="398">
                  <c:v>0.003148148148142127</c:v>
                </c:pt>
                <c:pt idx="399">
                  <c:v>0.003148148148142127</c:v>
                </c:pt>
                <c:pt idx="400">
                  <c:v>0.003148148148142127</c:v>
                </c:pt>
                <c:pt idx="401">
                  <c:v>0.003148148148142127</c:v>
                </c:pt>
                <c:pt idx="402">
                  <c:v>0.003148148148142127</c:v>
                </c:pt>
                <c:pt idx="403">
                  <c:v>0.003148148148142127</c:v>
                </c:pt>
                <c:pt idx="404">
                  <c:v>0.003148148148142127</c:v>
                </c:pt>
                <c:pt idx="405">
                  <c:v>0.003148148148142127</c:v>
                </c:pt>
                <c:pt idx="406">
                  <c:v>0.003148148148142127</c:v>
                </c:pt>
                <c:pt idx="407">
                  <c:v>0.003148148148142127</c:v>
                </c:pt>
                <c:pt idx="408">
                  <c:v>0.003148148148142127</c:v>
                </c:pt>
                <c:pt idx="409">
                  <c:v>0.003148148148142127</c:v>
                </c:pt>
                <c:pt idx="410">
                  <c:v>0.003148148148142127</c:v>
                </c:pt>
                <c:pt idx="411">
                  <c:v>0.003148148148142127</c:v>
                </c:pt>
                <c:pt idx="412">
                  <c:v>0.003148148148142127</c:v>
                </c:pt>
                <c:pt idx="413">
                  <c:v>0.003148148148142127</c:v>
                </c:pt>
                <c:pt idx="414">
                  <c:v>0.003148148148142127</c:v>
                </c:pt>
                <c:pt idx="415">
                  <c:v>0.003148148148142127</c:v>
                </c:pt>
                <c:pt idx="416">
                  <c:v>0.003148148148142127</c:v>
                </c:pt>
                <c:pt idx="417">
                  <c:v>0.003148148148142127</c:v>
                </c:pt>
                <c:pt idx="418">
                  <c:v>0.003148148148142127</c:v>
                </c:pt>
                <c:pt idx="419">
                  <c:v>0.003148148148142127</c:v>
                </c:pt>
                <c:pt idx="420">
                  <c:v>0.003148148148142127</c:v>
                </c:pt>
                <c:pt idx="421">
                  <c:v>0.003148148148142127</c:v>
                </c:pt>
                <c:pt idx="422">
                  <c:v>0.003148148148142127</c:v>
                </c:pt>
                <c:pt idx="423">
                  <c:v>0.003148148148142127</c:v>
                </c:pt>
                <c:pt idx="424">
                  <c:v>0.003148148148142127</c:v>
                </c:pt>
                <c:pt idx="425">
                  <c:v>0.003148148148142127</c:v>
                </c:pt>
                <c:pt idx="426">
                  <c:v>0.003148148148142127</c:v>
                </c:pt>
                <c:pt idx="427">
                  <c:v>0.003148148148142127</c:v>
                </c:pt>
                <c:pt idx="428">
                  <c:v>0.003148148148142127</c:v>
                </c:pt>
                <c:pt idx="429">
                  <c:v>0.003148148148142127</c:v>
                </c:pt>
                <c:pt idx="430">
                  <c:v>0.003148148148142127</c:v>
                </c:pt>
                <c:pt idx="431">
                  <c:v>0.003148148148142127</c:v>
                </c:pt>
                <c:pt idx="432">
                  <c:v>0.003148148148142127</c:v>
                </c:pt>
                <c:pt idx="433">
                  <c:v>0.003148148148142127</c:v>
                </c:pt>
                <c:pt idx="434">
                  <c:v>0.003148148148142127</c:v>
                </c:pt>
                <c:pt idx="435">
                  <c:v>0.003148148148142127</c:v>
                </c:pt>
                <c:pt idx="436">
                  <c:v>0.003148148148142127</c:v>
                </c:pt>
                <c:pt idx="437">
                  <c:v>0.003148148148142127</c:v>
                </c:pt>
                <c:pt idx="438">
                  <c:v>0.003148148148142127</c:v>
                </c:pt>
                <c:pt idx="439">
                  <c:v>0.003148148148142127</c:v>
                </c:pt>
                <c:pt idx="440">
                  <c:v>0.003148148148142127</c:v>
                </c:pt>
                <c:pt idx="441">
                  <c:v>0.003148148148142127</c:v>
                </c:pt>
                <c:pt idx="442">
                  <c:v>0.003148148148142127</c:v>
                </c:pt>
                <c:pt idx="443">
                  <c:v>0.003148148148142127</c:v>
                </c:pt>
                <c:pt idx="444">
                  <c:v>0.003148148148142127</c:v>
                </c:pt>
                <c:pt idx="445">
                  <c:v>0.003148148148142127</c:v>
                </c:pt>
                <c:pt idx="446">
                  <c:v>0.003148148148142127</c:v>
                </c:pt>
                <c:pt idx="447">
                  <c:v>0.003148148148142127</c:v>
                </c:pt>
                <c:pt idx="448">
                  <c:v>0.003148148148142127</c:v>
                </c:pt>
                <c:pt idx="449">
                  <c:v>0.003148148148142127</c:v>
                </c:pt>
                <c:pt idx="450">
                  <c:v>0.003148148148142127</c:v>
                </c:pt>
                <c:pt idx="451">
                  <c:v>0.003148148148142127</c:v>
                </c:pt>
                <c:pt idx="452">
                  <c:v>0.003148148148142127</c:v>
                </c:pt>
                <c:pt idx="453">
                  <c:v>0.003148148148142127</c:v>
                </c:pt>
                <c:pt idx="454">
                  <c:v>0.003148148148142127</c:v>
                </c:pt>
                <c:pt idx="455">
                  <c:v>0.003148148148142127</c:v>
                </c:pt>
                <c:pt idx="456">
                  <c:v>0.003148148148142127</c:v>
                </c:pt>
                <c:pt idx="457">
                  <c:v>0.003148148148142127</c:v>
                </c:pt>
                <c:pt idx="458">
                  <c:v>0.003148148148142127</c:v>
                </c:pt>
                <c:pt idx="459">
                  <c:v>0.003148148148142127</c:v>
                </c:pt>
                <c:pt idx="460">
                  <c:v>0.003148148148142127</c:v>
                </c:pt>
                <c:pt idx="461">
                  <c:v>0.003148148148142127</c:v>
                </c:pt>
                <c:pt idx="462">
                  <c:v>0.003148148148142127</c:v>
                </c:pt>
                <c:pt idx="463">
                  <c:v>0.003148148148142127</c:v>
                </c:pt>
                <c:pt idx="464">
                  <c:v>0.003148148148142127</c:v>
                </c:pt>
                <c:pt idx="465">
                  <c:v>0.003148148148142127</c:v>
                </c:pt>
                <c:pt idx="466">
                  <c:v>0.003148148148142127</c:v>
                </c:pt>
                <c:pt idx="467">
                  <c:v>0.003148148148142127</c:v>
                </c:pt>
                <c:pt idx="468">
                  <c:v>0.003148148148142127</c:v>
                </c:pt>
                <c:pt idx="469">
                  <c:v>0.003148148148142127</c:v>
                </c:pt>
                <c:pt idx="470">
                  <c:v>0.003148148148142127</c:v>
                </c:pt>
                <c:pt idx="471">
                  <c:v>0.003148148148142127</c:v>
                </c:pt>
                <c:pt idx="472">
                  <c:v>0.003148148148142127</c:v>
                </c:pt>
                <c:pt idx="473">
                  <c:v>0.003148148148142127</c:v>
                </c:pt>
                <c:pt idx="474">
                  <c:v>0.003148148148142127</c:v>
                </c:pt>
                <c:pt idx="475">
                  <c:v>0.003148148148142127</c:v>
                </c:pt>
                <c:pt idx="476">
                  <c:v>0.003148148148142127</c:v>
                </c:pt>
                <c:pt idx="477">
                  <c:v>0.003148148148142127</c:v>
                </c:pt>
                <c:pt idx="478">
                  <c:v>0.003148148148142127</c:v>
                </c:pt>
                <c:pt idx="479">
                  <c:v>0.003148148148142127</c:v>
                </c:pt>
                <c:pt idx="480">
                  <c:v>0.003148148148142127</c:v>
                </c:pt>
                <c:pt idx="481">
                  <c:v>0.003148148148142127</c:v>
                </c:pt>
                <c:pt idx="482">
                  <c:v>0.003148148148142127</c:v>
                </c:pt>
                <c:pt idx="483">
                  <c:v>0.003148148148142127</c:v>
                </c:pt>
                <c:pt idx="484">
                  <c:v>0.003148148148142127</c:v>
                </c:pt>
                <c:pt idx="485">
                  <c:v>0.003148148148142127</c:v>
                </c:pt>
                <c:pt idx="486">
                  <c:v>0.003148148148142127</c:v>
                </c:pt>
                <c:pt idx="487">
                  <c:v>0.003148148148142127</c:v>
                </c:pt>
                <c:pt idx="488">
                  <c:v>0.003148148148142127</c:v>
                </c:pt>
                <c:pt idx="489">
                  <c:v>0.003148148148142127</c:v>
                </c:pt>
                <c:pt idx="490">
                  <c:v>0.003148148148142127</c:v>
                </c:pt>
                <c:pt idx="491">
                  <c:v>0.003148148148142127</c:v>
                </c:pt>
                <c:pt idx="492">
                  <c:v>0.003148148148142127</c:v>
                </c:pt>
                <c:pt idx="493">
                  <c:v>0.003148148148142127</c:v>
                </c:pt>
                <c:pt idx="494">
                  <c:v>0.003148148148142127</c:v>
                </c:pt>
                <c:pt idx="495">
                  <c:v>0.003148148148142127</c:v>
                </c:pt>
                <c:pt idx="496">
                  <c:v>0.003148148148142127</c:v>
                </c:pt>
                <c:pt idx="497">
                  <c:v>0.003148148148142127</c:v>
                </c:pt>
                <c:pt idx="498">
                  <c:v>0.003148148148142127</c:v>
                </c:pt>
                <c:pt idx="499">
                  <c:v>0.003148148148142127</c:v>
                </c:pt>
              </c:strCache>
            </c:strRef>
          </c:xVal>
          <c:yVal>
            <c:numRef>
              <c:f>DATA!$L$11:$L$1003</c:f>
              <c:numCache>
                <c:ptCount val="993"/>
                <c:pt idx="0">
                  <c:v>1</c:v>
                </c:pt>
                <c:pt idx="1">
                  <c:v>1</c:v>
                </c:pt>
                <c:pt idx="2">
                  <c:v>0.9935275080906149</c:v>
                </c:pt>
                <c:pt idx="3">
                  <c:v>1.0121359223300976</c:v>
                </c:pt>
                <c:pt idx="4">
                  <c:v>0.9619741100323627</c:v>
                </c:pt>
                <c:pt idx="5">
                  <c:v>0.9449838187702269</c:v>
                </c:pt>
                <c:pt idx="6">
                  <c:v>0.9247572815533981</c:v>
                </c:pt>
                <c:pt idx="7">
                  <c:v>0.9093851132686083</c:v>
                </c:pt>
                <c:pt idx="8">
                  <c:v>0.8907766990291264</c:v>
                </c:pt>
                <c:pt idx="9">
                  <c:v>0.8729773462783171</c:v>
                </c:pt>
                <c:pt idx="10">
                  <c:v>0.8559870550161812</c:v>
                </c:pt>
                <c:pt idx="11">
                  <c:v>0.8389967637540454</c:v>
                </c:pt>
                <c:pt idx="12">
                  <c:v>0.8236245954692557</c:v>
                </c:pt>
                <c:pt idx="13">
                  <c:v>0.8131067961165049</c:v>
                </c:pt>
                <c:pt idx="14">
                  <c:v>0.7969255663430425</c:v>
                </c:pt>
                <c:pt idx="15">
                  <c:v>0.7839805825242723</c:v>
                </c:pt>
                <c:pt idx="16">
                  <c:v>0.771035598705502</c:v>
                </c:pt>
                <c:pt idx="17">
                  <c:v>0.7588996763754045</c:v>
                </c:pt>
                <c:pt idx="18">
                  <c:v>0.7459546925566342</c:v>
                </c:pt>
                <c:pt idx="19">
                  <c:v>0.7322006472491913</c:v>
                </c:pt>
                <c:pt idx="20">
                  <c:v>0.7216828478964405</c:v>
                </c:pt>
                <c:pt idx="21">
                  <c:v>0.709546925566343</c:v>
                </c:pt>
                <c:pt idx="22">
                  <c:v>0.6990291262135923</c:v>
                </c:pt>
                <c:pt idx="23">
                  <c:v>0.6877022653721682</c:v>
                </c:pt>
                <c:pt idx="24">
                  <c:v>0.6763754045307447</c:v>
                </c:pt>
                <c:pt idx="25">
                  <c:v>0.6658576051779933</c:v>
                </c:pt>
                <c:pt idx="26">
                  <c:v>0.656148867313916</c:v>
                </c:pt>
                <c:pt idx="27">
                  <c:v>0.6456310679611652</c:v>
                </c:pt>
                <c:pt idx="28">
                  <c:v>0.6343042071197411</c:v>
                </c:pt>
                <c:pt idx="29">
                  <c:v>0.6237864077669903</c:v>
                </c:pt>
                <c:pt idx="30">
                  <c:v>0.6148867313915857</c:v>
                </c:pt>
                <c:pt idx="31">
                  <c:v>0.6051779935275083</c:v>
                </c:pt>
                <c:pt idx="32">
                  <c:v>0.5954692556634303</c:v>
                </c:pt>
                <c:pt idx="33">
                  <c:v>0.585760517799353</c:v>
                </c:pt>
                <c:pt idx="34">
                  <c:v>0.5768608414239484</c:v>
                </c:pt>
                <c:pt idx="35">
                  <c:v>0.5671521035598703</c:v>
                </c:pt>
                <c:pt idx="36">
                  <c:v>0.5590614886731391</c:v>
                </c:pt>
                <c:pt idx="37">
                  <c:v>0.5493527508090618</c:v>
                </c:pt>
                <c:pt idx="38">
                  <c:v>0.5404530744336572</c:v>
                </c:pt>
                <c:pt idx="39">
                  <c:v>0.5315533980582525</c:v>
                </c:pt>
                <c:pt idx="40">
                  <c:v>0.524271844660194</c:v>
                </c:pt>
                <c:pt idx="41">
                  <c:v>0.5161812297734628</c:v>
                </c:pt>
                <c:pt idx="42">
                  <c:v>0.5088996763754042</c:v>
                </c:pt>
                <c:pt idx="43">
                  <c:v>0.4983818770226535</c:v>
                </c:pt>
                <c:pt idx="44">
                  <c:v>0.4911003236245957</c:v>
                </c:pt>
                <c:pt idx="45">
                  <c:v>0.4830097087378638</c:v>
                </c:pt>
                <c:pt idx="46">
                  <c:v>0.475728155339806</c:v>
                </c:pt>
                <c:pt idx="47">
                  <c:v>0.46925566343042086</c:v>
                </c:pt>
                <c:pt idx="48">
                  <c:v>0.46035598705501624</c:v>
                </c:pt>
                <c:pt idx="49">
                  <c:v>0.4538834951456311</c:v>
                </c:pt>
                <c:pt idx="50">
                  <c:v>0.447411003236246</c:v>
                </c:pt>
                <c:pt idx="51">
                  <c:v>0.44012944983818747</c:v>
                </c:pt>
                <c:pt idx="52">
                  <c:v>0.43284789644012966</c:v>
                </c:pt>
                <c:pt idx="53">
                  <c:v>0.4263754045307445</c:v>
                </c:pt>
                <c:pt idx="54">
                  <c:v>0.4199029126213594</c:v>
                </c:pt>
                <c:pt idx="55">
                  <c:v>0.4118122977346282</c:v>
                </c:pt>
                <c:pt idx="56">
                  <c:v>0.4069579288025892</c:v>
                </c:pt>
                <c:pt idx="57">
                  <c:v>0.39967637540453066</c:v>
                </c:pt>
                <c:pt idx="58">
                  <c:v>0.3932038834951455</c:v>
                </c:pt>
                <c:pt idx="59">
                  <c:v>0.3867313915857604</c:v>
                </c:pt>
                <c:pt idx="60">
                  <c:v>0.38187702265372137</c:v>
                </c:pt>
                <c:pt idx="61">
                  <c:v>0.3737864077669902</c:v>
                </c:pt>
                <c:pt idx="62">
                  <c:v>0.30097087378640774</c:v>
                </c:pt>
                <c:pt idx="63">
                  <c:v>0.2564724919093853</c:v>
                </c:pt>
                <c:pt idx="64">
                  <c:v>0.21844660194174728</c:v>
                </c:pt>
                <c:pt idx="65">
                  <c:v>0.1868932038834951</c:v>
                </c:pt>
                <c:pt idx="66">
                  <c:v>0.156957928802589</c:v>
                </c:pt>
                <c:pt idx="67">
                  <c:v>0.13430420711974142</c:v>
                </c:pt>
                <c:pt idx="68">
                  <c:v>0.11407766990291265</c:v>
                </c:pt>
                <c:pt idx="69">
                  <c:v>0.09627831715210339</c:v>
                </c:pt>
                <c:pt idx="70">
                  <c:v>0.08090614886731365</c:v>
                </c:pt>
                <c:pt idx="71">
                  <c:v>0.06715210355987071</c:v>
                </c:pt>
                <c:pt idx="72">
                  <c:v>0.05582524271844657</c:v>
                </c:pt>
                <c:pt idx="73">
                  <c:v>0.045307443365695844</c:v>
                </c:pt>
                <c:pt idx="74">
                  <c:v>0.03802588996763731</c:v>
                </c:pt>
                <c:pt idx="75">
                  <c:v>0.030744336569579502</c:v>
                </c:pt>
                <c:pt idx="76">
                  <c:v>0.02265372168284756</c:v>
                </c:pt>
                <c:pt idx="77">
                  <c:v>0.01779935275080926</c:v>
                </c:pt>
                <c:pt idx="78">
                  <c:v>0.012944983818770241</c:v>
                </c:pt>
                <c:pt idx="79">
                  <c:v>0.0064724919093851205</c:v>
                </c:pt>
                <c:pt idx="80">
                  <c:v>0.0064724919093851205</c:v>
                </c:pt>
                <c:pt idx="81">
                  <c:v>0.0064724919093851205</c:v>
                </c:pt>
                <c:pt idx="82">
                  <c:v>0.00485436893203902</c:v>
                </c:pt>
                <c:pt idx="83">
                  <c:v>0.00485436893203902</c:v>
                </c:pt>
                <c:pt idx="84">
                  <c:v>0.0032362459546922007</c:v>
                </c:pt>
                <c:pt idx="85">
                  <c:v>0.00485436893203902</c:v>
                </c:pt>
                <c:pt idx="86">
                  <c:v>0.0032362459546922007</c:v>
                </c:pt>
                <c:pt idx="87">
                  <c:v>0.0032362459546922007</c:v>
                </c:pt>
                <c:pt idx="88">
                  <c:v>0.0040453074433656104</c:v>
                </c:pt>
                <c:pt idx="89">
                  <c:v>0.00242718446601951</c:v>
                </c:pt>
                <c:pt idx="90">
                  <c:v>0.00242718446601951</c:v>
                </c:pt>
                <c:pt idx="91">
                  <c:v>0.00242718446601951</c:v>
                </c:pt>
                <c:pt idx="92">
                  <c:v>0.00242718446601951</c:v>
                </c:pt>
                <c:pt idx="93">
                  <c:v>0.001</c:v>
                </c:pt>
                <c:pt idx="94">
                  <c:v>0.001</c:v>
                </c:pt>
                <c:pt idx="95">
                  <c:v>0.001</c:v>
                </c:pt>
                <c:pt idx="96">
                  <c:v>0.001</c:v>
                </c:pt>
                <c:pt idx="97">
                  <c:v>0.001</c:v>
                </c:pt>
                <c:pt idx="98">
                  <c:v>0.001</c:v>
                </c:pt>
                <c:pt idx="99">
                  <c:v>0.001</c:v>
                </c:pt>
                <c:pt idx="100">
                  <c:v>0.001</c:v>
                </c:pt>
                <c:pt idx="101">
                  <c:v>0.001</c:v>
                </c:pt>
                <c:pt idx="102">
                  <c:v>0.001</c:v>
                </c:pt>
                <c:pt idx="103">
                  <c:v>0.001</c:v>
                </c:pt>
                <c:pt idx="104">
                  <c:v>0.001</c:v>
                </c:pt>
                <c:pt idx="105">
                  <c:v>0.001</c:v>
                </c:pt>
                <c:pt idx="106">
                  <c:v>0.001</c:v>
                </c:pt>
                <c:pt idx="107">
                  <c:v>0.001</c:v>
                </c:pt>
                <c:pt idx="108">
                  <c:v>0.001</c:v>
                </c:pt>
                <c:pt idx="109">
                  <c:v>0.001</c:v>
                </c:pt>
                <c:pt idx="110">
                  <c:v>0.001</c:v>
                </c:pt>
                <c:pt idx="111">
                  <c:v>0.001</c:v>
                </c:pt>
                <c:pt idx="112">
                  <c:v>0.001</c:v>
                </c:pt>
                <c:pt idx="113">
                  <c:v>0.001</c:v>
                </c:pt>
                <c:pt idx="114">
                  <c:v>0.001</c:v>
                </c:pt>
                <c:pt idx="115">
                  <c:v>0.001</c:v>
                </c:pt>
                <c:pt idx="116">
                  <c:v>0.001</c:v>
                </c:pt>
                <c:pt idx="117">
                  <c:v>0.001</c:v>
                </c:pt>
                <c:pt idx="118">
                  <c:v>0.001</c:v>
                </c:pt>
                <c:pt idx="119">
                  <c:v>0.001</c:v>
                </c:pt>
                <c:pt idx="120">
                  <c:v>0.001</c:v>
                </c:pt>
                <c:pt idx="121">
                  <c:v>0.001</c:v>
                </c:pt>
                <c:pt idx="122">
                  <c:v>0.001</c:v>
                </c:pt>
                <c:pt idx="123">
                  <c:v>0.001</c:v>
                </c:pt>
                <c:pt idx="124">
                  <c:v>0.001</c:v>
                </c:pt>
                <c:pt idx="125">
                  <c:v>0.001</c:v>
                </c:pt>
                <c:pt idx="126">
                  <c:v>0.001</c:v>
                </c:pt>
                <c:pt idx="127">
                  <c:v>0.001</c:v>
                </c:pt>
                <c:pt idx="128">
                  <c:v>0.001</c:v>
                </c:pt>
                <c:pt idx="129">
                  <c:v>0.001</c:v>
                </c:pt>
                <c:pt idx="130">
                  <c:v>0.001</c:v>
                </c:pt>
                <c:pt idx="131">
                  <c:v>0.001</c:v>
                </c:pt>
                <c:pt idx="132">
                  <c:v>0.001</c:v>
                </c:pt>
                <c:pt idx="133">
                  <c:v>0.001</c:v>
                </c:pt>
                <c:pt idx="134">
                  <c:v>0.001</c:v>
                </c:pt>
                <c:pt idx="135">
                  <c:v>0.001</c:v>
                </c:pt>
                <c:pt idx="136">
                  <c:v>0.001</c:v>
                </c:pt>
                <c:pt idx="137">
                  <c:v>0.001</c:v>
                </c:pt>
                <c:pt idx="138">
                  <c:v>0.001</c:v>
                </c:pt>
                <c:pt idx="139">
                  <c:v>0.001</c:v>
                </c:pt>
                <c:pt idx="140">
                  <c:v>0.001</c:v>
                </c:pt>
                <c:pt idx="141">
                  <c:v>0.001</c:v>
                </c:pt>
                <c:pt idx="142">
                  <c:v>0.001</c:v>
                </c:pt>
                <c:pt idx="143">
                  <c:v>0.001</c:v>
                </c:pt>
                <c:pt idx="144">
                  <c:v>0.001</c:v>
                </c:pt>
                <c:pt idx="145">
                  <c:v>0.001</c:v>
                </c:pt>
                <c:pt idx="146">
                  <c:v>0.001</c:v>
                </c:pt>
                <c:pt idx="147">
                  <c:v>0.001</c:v>
                </c:pt>
                <c:pt idx="148">
                  <c:v>0.001</c:v>
                </c:pt>
                <c:pt idx="149">
                  <c:v>0.001</c:v>
                </c:pt>
                <c:pt idx="150">
                  <c:v>0.001</c:v>
                </c:pt>
                <c:pt idx="151">
                  <c:v>0.001</c:v>
                </c:pt>
                <c:pt idx="152">
                  <c:v>0.001</c:v>
                </c:pt>
                <c:pt idx="153">
                  <c:v>0.001</c:v>
                </c:pt>
                <c:pt idx="154">
                  <c:v>0.001</c:v>
                </c:pt>
                <c:pt idx="155">
                  <c:v>0.001</c:v>
                </c:pt>
                <c:pt idx="156">
                  <c:v>0.001</c:v>
                </c:pt>
                <c:pt idx="157">
                  <c:v>0.001</c:v>
                </c:pt>
                <c:pt idx="158">
                  <c:v>0.001</c:v>
                </c:pt>
                <c:pt idx="159">
                  <c:v>0.001</c:v>
                </c:pt>
                <c:pt idx="160">
                  <c:v>0.001</c:v>
                </c:pt>
                <c:pt idx="161">
                  <c:v>0.001</c:v>
                </c:pt>
                <c:pt idx="162">
                  <c:v>0.001</c:v>
                </c:pt>
                <c:pt idx="163">
                  <c:v>0.001</c:v>
                </c:pt>
                <c:pt idx="164">
                  <c:v>0.001</c:v>
                </c:pt>
                <c:pt idx="165">
                  <c:v>0.001</c:v>
                </c:pt>
                <c:pt idx="166">
                  <c:v>0.001</c:v>
                </c:pt>
                <c:pt idx="167">
                  <c:v>0.001</c:v>
                </c:pt>
                <c:pt idx="168">
                  <c:v>0.001</c:v>
                </c:pt>
                <c:pt idx="169">
                  <c:v>0.001</c:v>
                </c:pt>
                <c:pt idx="170">
                  <c:v>0.001</c:v>
                </c:pt>
                <c:pt idx="171">
                  <c:v>0.001</c:v>
                </c:pt>
                <c:pt idx="172">
                  <c:v>0.001</c:v>
                </c:pt>
                <c:pt idx="173">
                  <c:v>0.001</c:v>
                </c:pt>
                <c:pt idx="174">
                  <c:v>0.001</c:v>
                </c:pt>
                <c:pt idx="175">
                  <c:v>0.001</c:v>
                </c:pt>
                <c:pt idx="176">
                  <c:v>0.001</c:v>
                </c:pt>
                <c:pt idx="177">
                  <c:v>0.001</c:v>
                </c:pt>
                <c:pt idx="178">
                  <c:v>0.001</c:v>
                </c:pt>
                <c:pt idx="179">
                  <c:v>0.001</c:v>
                </c:pt>
                <c:pt idx="180">
                  <c:v>0.001</c:v>
                </c:pt>
                <c:pt idx="181">
                  <c:v>0.001</c:v>
                </c:pt>
                <c:pt idx="182">
                  <c:v>0.001</c:v>
                </c:pt>
                <c:pt idx="183">
                  <c:v>0.001</c:v>
                </c:pt>
                <c:pt idx="184">
                  <c:v>0.001</c:v>
                </c:pt>
                <c:pt idx="185">
                  <c:v>0.001</c:v>
                </c:pt>
                <c:pt idx="186">
                  <c:v>0.001</c:v>
                </c:pt>
                <c:pt idx="187">
                  <c:v>0.001</c:v>
                </c:pt>
                <c:pt idx="188">
                  <c:v>0.001</c:v>
                </c:pt>
                <c:pt idx="189">
                  <c:v>0.001</c:v>
                </c:pt>
                <c:pt idx="190">
                  <c:v>0.001</c:v>
                </c:pt>
                <c:pt idx="191">
                  <c:v>0.001</c:v>
                </c:pt>
                <c:pt idx="192">
                  <c:v>0.001</c:v>
                </c:pt>
                <c:pt idx="193">
                  <c:v>0.001</c:v>
                </c:pt>
                <c:pt idx="194">
                  <c:v>0.001</c:v>
                </c:pt>
                <c:pt idx="195">
                  <c:v>0.001</c:v>
                </c:pt>
                <c:pt idx="196">
                  <c:v>0.001</c:v>
                </c:pt>
                <c:pt idx="197">
                  <c:v>0.001</c:v>
                </c:pt>
                <c:pt idx="198">
                  <c:v>0.001</c:v>
                </c:pt>
                <c:pt idx="199">
                  <c:v>0.001</c:v>
                </c:pt>
                <c:pt idx="200">
                  <c:v>0.001</c:v>
                </c:pt>
                <c:pt idx="201">
                  <c:v>0.001</c:v>
                </c:pt>
                <c:pt idx="202">
                  <c:v>0.001</c:v>
                </c:pt>
                <c:pt idx="203">
                  <c:v>0.001</c:v>
                </c:pt>
                <c:pt idx="204">
                  <c:v>0.001</c:v>
                </c:pt>
                <c:pt idx="205">
                  <c:v>0.001</c:v>
                </c:pt>
                <c:pt idx="206">
                  <c:v>0.001</c:v>
                </c:pt>
                <c:pt idx="207">
                  <c:v>0.001</c:v>
                </c:pt>
                <c:pt idx="208">
                  <c:v>0.001</c:v>
                </c:pt>
                <c:pt idx="209">
                  <c:v>0.001</c:v>
                </c:pt>
                <c:pt idx="210">
                  <c:v>0.001</c:v>
                </c:pt>
                <c:pt idx="211">
                  <c:v>0.001</c:v>
                </c:pt>
                <c:pt idx="212">
                  <c:v>0.001</c:v>
                </c:pt>
                <c:pt idx="213">
                  <c:v>0.001</c:v>
                </c:pt>
                <c:pt idx="214">
                  <c:v>0.001</c:v>
                </c:pt>
                <c:pt idx="215">
                  <c:v>0.001</c:v>
                </c:pt>
                <c:pt idx="216">
                  <c:v>0.001</c:v>
                </c:pt>
                <c:pt idx="217">
                  <c:v>0.001</c:v>
                </c:pt>
                <c:pt idx="218">
                  <c:v>0.001</c:v>
                </c:pt>
                <c:pt idx="219">
                  <c:v>0.001</c:v>
                </c:pt>
                <c:pt idx="220">
                  <c:v>0.001</c:v>
                </c:pt>
                <c:pt idx="221">
                  <c:v>0.001</c:v>
                </c:pt>
                <c:pt idx="222">
                  <c:v>0.001</c:v>
                </c:pt>
                <c:pt idx="223">
                  <c:v>0.001</c:v>
                </c:pt>
                <c:pt idx="224">
                  <c:v>0.001</c:v>
                </c:pt>
                <c:pt idx="225">
                  <c:v>0.001</c:v>
                </c:pt>
                <c:pt idx="226">
                  <c:v>0.001</c:v>
                </c:pt>
                <c:pt idx="227">
                  <c:v>0.001</c:v>
                </c:pt>
                <c:pt idx="228">
                  <c:v>0.001</c:v>
                </c:pt>
                <c:pt idx="229">
                  <c:v>0.001</c:v>
                </c:pt>
                <c:pt idx="230">
                  <c:v>0.001</c:v>
                </c:pt>
                <c:pt idx="231">
                  <c:v>0.001</c:v>
                </c:pt>
                <c:pt idx="232">
                  <c:v>0.001</c:v>
                </c:pt>
                <c:pt idx="233">
                  <c:v>0.001</c:v>
                </c:pt>
                <c:pt idx="234">
                  <c:v>0.001</c:v>
                </c:pt>
                <c:pt idx="235">
                  <c:v>0.001</c:v>
                </c:pt>
                <c:pt idx="236">
                  <c:v>0.001</c:v>
                </c:pt>
                <c:pt idx="237">
                  <c:v>0.001</c:v>
                </c:pt>
                <c:pt idx="238">
                  <c:v>0.001</c:v>
                </c:pt>
                <c:pt idx="239">
                  <c:v>0.001</c:v>
                </c:pt>
                <c:pt idx="240">
                  <c:v>0.001</c:v>
                </c:pt>
                <c:pt idx="241">
                  <c:v>0.001</c:v>
                </c:pt>
                <c:pt idx="242">
                  <c:v>0.001</c:v>
                </c:pt>
                <c:pt idx="243">
                  <c:v>0.001</c:v>
                </c:pt>
                <c:pt idx="244">
                  <c:v>0.001</c:v>
                </c:pt>
                <c:pt idx="245">
                  <c:v>0.001</c:v>
                </c:pt>
                <c:pt idx="246">
                  <c:v>0.001</c:v>
                </c:pt>
                <c:pt idx="247">
                  <c:v>0.001</c:v>
                </c:pt>
                <c:pt idx="248">
                  <c:v>0.001</c:v>
                </c:pt>
                <c:pt idx="249">
                  <c:v>0.001</c:v>
                </c:pt>
                <c:pt idx="250">
                  <c:v>0.001</c:v>
                </c:pt>
                <c:pt idx="251">
                  <c:v>0.001</c:v>
                </c:pt>
                <c:pt idx="252">
                  <c:v>0.001</c:v>
                </c:pt>
                <c:pt idx="253">
                  <c:v>0.001</c:v>
                </c:pt>
                <c:pt idx="254">
                  <c:v>0.001</c:v>
                </c:pt>
                <c:pt idx="255">
                  <c:v>0.001</c:v>
                </c:pt>
                <c:pt idx="256">
                  <c:v>0.001</c:v>
                </c:pt>
                <c:pt idx="257">
                  <c:v>0.001</c:v>
                </c:pt>
                <c:pt idx="258">
                  <c:v>0.001</c:v>
                </c:pt>
                <c:pt idx="259">
                  <c:v>0.001</c:v>
                </c:pt>
                <c:pt idx="260">
                  <c:v>0.001</c:v>
                </c:pt>
                <c:pt idx="261">
                  <c:v>0.001</c:v>
                </c:pt>
                <c:pt idx="262">
                  <c:v>0.001</c:v>
                </c:pt>
                <c:pt idx="263">
                  <c:v>0.001</c:v>
                </c:pt>
                <c:pt idx="264">
                  <c:v>0.001</c:v>
                </c:pt>
                <c:pt idx="265">
                  <c:v>0.001</c:v>
                </c:pt>
                <c:pt idx="266">
                  <c:v>0.001</c:v>
                </c:pt>
                <c:pt idx="267">
                  <c:v>0.001</c:v>
                </c:pt>
                <c:pt idx="268">
                  <c:v>0.001</c:v>
                </c:pt>
                <c:pt idx="269">
                  <c:v>0.001</c:v>
                </c:pt>
                <c:pt idx="270">
                  <c:v>0.001</c:v>
                </c:pt>
                <c:pt idx="271">
                  <c:v>0.001</c:v>
                </c:pt>
                <c:pt idx="272">
                  <c:v>0.001</c:v>
                </c:pt>
                <c:pt idx="273">
                  <c:v>0.001</c:v>
                </c:pt>
                <c:pt idx="274">
                  <c:v>0.001</c:v>
                </c:pt>
                <c:pt idx="275">
                  <c:v>0.001</c:v>
                </c:pt>
                <c:pt idx="276">
                  <c:v>0.001</c:v>
                </c:pt>
                <c:pt idx="277">
                  <c:v>0.001</c:v>
                </c:pt>
                <c:pt idx="278">
                  <c:v>0.001</c:v>
                </c:pt>
                <c:pt idx="279">
                  <c:v>0.001</c:v>
                </c:pt>
                <c:pt idx="280">
                  <c:v>0.001</c:v>
                </c:pt>
                <c:pt idx="281">
                  <c:v>0.001</c:v>
                </c:pt>
                <c:pt idx="282">
                  <c:v>0.001</c:v>
                </c:pt>
                <c:pt idx="283">
                  <c:v>0.001</c:v>
                </c:pt>
                <c:pt idx="284">
                  <c:v>0.001</c:v>
                </c:pt>
                <c:pt idx="285">
                  <c:v>0.001</c:v>
                </c:pt>
                <c:pt idx="286">
                  <c:v>0.001</c:v>
                </c:pt>
                <c:pt idx="287">
                  <c:v>0.001</c:v>
                </c:pt>
                <c:pt idx="288">
                  <c:v>0.001</c:v>
                </c:pt>
                <c:pt idx="289">
                  <c:v>0.001</c:v>
                </c:pt>
                <c:pt idx="290">
                  <c:v>0.001</c:v>
                </c:pt>
                <c:pt idx="291">
                  <c:v>0.001</c:v>
                </c:pt>
                <c:pt idx="292">
                  <c:v>0.001</c:v>
                </c:pt>
                <c:pt idx="293">
                  <c:v>0.001</c:v>
                </c:pt>
                <c:pt idx="294">
                  <c:v>0.001</c:v>
                </c:pt>
                <c:pt idx="295">
                  <c:v>0.001</c:v>
                </c:pt>
                <c:pt idx="296">
                  <c:v>0.001</c:v>
                </c:pt>
                <c:pt idx="297">
                  <c:v>0.001</c:v>
                </c:pt>
                <c:pt idx="298">
                  <c:v>0.001</c:v>
                </c:pt>
                <c:pt idx="299">
                  <c:v>0.001</c:v>
                </c:pt>
                <c:pt idx="300">
                  <c:v>0.001</c:v>
                </c:pt>
                <c:pt idx="301">
                  <c:v>0.001</c:v>
                </c:pt>
                <c:pt idx="302">
                  <c:v>0.001</c:v>
                </c:pt>
                <c:pt idx="303">
                  <c:v>0.001</c:v>
                </c:pt>
                <c:pt idx="304">
                  <c:v>0.001</c:v>
                </c:pt>
                <c:pt idx="305">
                  <c:v>0.001</c:v>
                </c:pt>
                <c:pt idx="306">
                  <c:v>0.001</c:v>
                </c:pt>
                <c:pt idx="307">
                  <c:v>0.001</c:v>
                </c:pt>
                <c:pt idx="308">
                  <c:v>0.001</c:v>
                </c:pt>
                <c:pt idx="309">
                  <c:v>0.001</c:v>
                </c:pt>
                <c:pt idx="310">
                  <c:v>0.001</c:v>
                </c:pt>
                <c:pt idx="311">
                  <c:v>0.001</c:v>
                </c:pt>
                <c:pt idx="312">
                  <c:v>0.001</c:v>
                </c:pt>
                <c:pt idx="313">
                  <c:v>0.001</c:v>
                </c:pt>
                <c:pt idx="314">
                  <c:v>0.001</c:v>
                </c:pt>
                <c:pt idx="315">
                  <c:v>0.001</c:v>
                </c:pt>
                <c:pt idx="316">
                  <c:v>0.001</c:v>
                </c:pt>
                <c:pt idx="317">
                  <c:v>0.001</c:v>
                </c:pt>
                <c:pt idx="318">
                  <c:v>0.001</c:v>
                </c:pt>
                <c:pt idx="319">
                  <c:v>0.001</c:v>
                </c:pt>
                <c:pt idx="320">
                  <c:v>0.001</c:v>
                </c:pt>
                <c:pt idx="321">
                  <c:v>0.001</c:v>
                </c:pt>
                <c:pt idx="322">
                  <c:v>0.001</c:v>
                </c:pt>
                <c:pt idx="323">
                  <c:v>0.001</c:v>
                </c:pt>
                <c:pt idx="324">
                  <c:v>0.001</c:v>
                </c:pt>
                <c:pt idx="325">
                  <c:v>0.001</c:v>
                </c:pt>
                <c:pt idx="326">
                  <c:v>0.001</c:v>
                </c:pt>
                <c:pt idx="327">
                  <c:v>0.001</c:v>
                </c:pt>
                <c:pt idx="328">
                  <c:v>0.001</c:v>
                </c:pt>
                <c:pt idx="329">
                  <c:v>0.001</c:v>
                </c:pt>
                <c:pt idx="330">
                  <c:v>0.001</c:v>
                </c:pt>
                <c:pt idx="331">
                  <c:v>0.001</c:v>
                </c:pt>
                <c:pt idx="332">
                  <c:v>0.001</c:v>
                </c:pt>
                <c:pt idx="333">
                  <c:v>0.001</c:v>
                </c:pt>
                <c:pt idx="334">
                  <c:v>0.001</c:v>
                </c:pt>
                <c:pt idx="335">
                  <c:v>0.001</c:v>
                </c:pt>
                <c:pt idx="336">
                  <c:v>0.001</c:v>
                </c:pt>
                <c:pt idx="337">
                  <c:v>0.001</c:v>
                </c:pt>
                <c:pt idx="338">
                  <c:v>0.001</c:v>
                </c:pt>
                <c:pt idx="339">
                  <c:v>0.001</c:v>
                </c:pt>
                <c:pt idx="340">
                  <c:v>0.001</c:v>
                </c:pt>
                <c:pt idx="341">
                  <c:v>0.001</c:v>
                </c:pt>
                <c:pt idx="342">
                  <c:v>0.001</c:v>
                </c:pt>
                <c:pt idx="343">
                  <c:v>0.001</c:v>
                </c:pt>
                <c:pt idx="344">
                  <c:v>0.001</c:v>
                </c:pt>
                <c:pt idx="345">
                  <c:v>0.001</c:v>
                </c:pt>
                <c:pt idx="346">
                  <c:v>0.001</c:v>
                </c:pt>
                <c:pt idx="347">
                  <c:v>0.001</c:v>
                </c:pt>
                <c:pt idx="348">
                  <c:v>0.001</c:v>
                </c:pt>
                <c:pt idx="349">
                  <c:v>0.001</c:v>
                </c:pt>
                <c:pt idx="350">
                  <c:v>0.001</c:v>
                </c:pt>
                <c:pt idx="351">
                  <c:v>0.001</c:v>
                </c:pt>
                <c:pt idx="352">
                  <c:v>0.001</c:v>
                </c:pt>
                <c:pt idx="353">
                  <c:v>0.001</c:v>
                </c:pt>
                <c:pt idx="354">
                  <c:v>0.001</c:v>
                </c:pt>
                <c:pt idx="355">
                  <c:v>0.001</c:v>
                </c:pt>
                <c:pt idx="356">
                  <c:v>0.001</c:v>
                </c:pt>
                <c:pt idx="357">
                  <c:v>0.001</c:v>
                </c:pt>
                <c:pt idx="358">
                  <c:v>0.001</c:v>
                </c:pt>
                <c:pt idx="359">
                  <c:v>0.001</c:v>
                </c:pt>
                <c:pt idx="360">
                  <c:v>0.001</c:v>
                </c:pt>
                <c:pt idx="361">
                  <c:v>0.001</c:v>
                </c:pt>
                <c:pt idx="362">
                  <c:v>0.001</c:v>
                </c:pt>
                <c:pt idx="363">
                  <c:v>0.001</c:v>
                </c:pt>
                <c:pt idx="364">
                  <c:v>0.001</c:v>
                </c:pt>
                <c:pt idx="365">
                  <c:v>0.001</c:v>
                </c:pt>
                <c:pt idx="366">
                  <c:v>0.001</c:v>
                </c:pt>
                <c:pt idx="367">
                  <c:v>0.001</c:v>
                </c:pt>
                <c:pt idx="368">
                  <c:v>0.001</c:v>
                </c:pt>
                <c:pt idx="369">
                  <c:v>0.001</c:v>
                </c:pt>
                <c:pt idx="370">
                  <c:v>0.001</c:v>
                </c:pt>
                <c:pt idx="371">
                  <c:v>0.001</c:v>
                </c:pt>
                <c:pt idx="372">
                  <c:v>0.001</c:v>
                </c:pt>
                <c:pt idx="373">
                  <c:v>0.001</c:v>
                </c:pt>
                <c:pt idx="374">
                  <c:v>0.001</c:v>
                </c:pt>
                <c:pt idx="375">
                  <c:v>0.001</c:v>
                </c:pt>
                <c:pt idx="376">
                  <c:v>0.001</c:v>
                </c:pt>
                <c:pt idx="377">
                  <c:v>0.001</c:v>
                </c:pt>
                <c:pt idx="378">
                  <c:v>0.001</c:v>
                </c:pt>
                <c:pt idx="379">
                  <c:v>0.001</c:v>
                </c:pt>
                <c:pt idx="380">
                  <c:v>0.001</c:v>
                </c:pt>
                <c:pt idx="381">
                  <c:v>0.001</c:v>
                </c:pt>
                <c:pt idx="382">
                  <c:v>0.001</c:v>
                </c:pt>
                <c:pt idx="383">
                  <c:v>0.001</c:v>
                </c:pt>
                <c:pt idx="384">
                  <c:v>0.001</c:v>
                </c:pt>
                <c:pt idx="385">
                  <c:v>0.001</c:v>
                </c:pt>
                <c:pt idx="386">
                  <c:v>0.001</c:v>
                </c:pt>
                <c:pt idx="387">
                  <c:v>0.001</c:v>
                </c:pt>
                <c:pt idx="388">
                  <c:v>0.001</c:v>
                </c:pt>
                <c:pt idx="389">
                  <c:v>0.001</c:v>
                </c:pt>
                <c:pt idx="390">
                  <c:v>0.001</c:v>
                </c:pt>
                <c:pt idx="391">
                  <c:v>0.001</c:v>
                </c:pt>
                <c:pt idx="392">
                  <c:v>0.001</c:v>
                </c:pt>
                <c:pt idx="393">
                  <c:v>0.001</c:v>
                </c:pt>
                <c:pt idx="394">
                  <c:v>0.001</c:v>
                </c:pt>
                <c:pt idx="395">
                  <c:v>0.001</c:v>
                </c:pt>
                <c:pt idx="396">
                  <c:v>0.001</c:v>
                </c:pt>
                <c:pt idx="397">
                  <c:v>0.001</c:v>
                </c:pt>
                <c:pt idx="398">
                  <c:v>0.001</c:v>
                </c:pt>
                <c:pt idx="399">
                  <c:v>0.001</c:v>
                </c:pt>
                <c:pt idx="400">
                  <c:v>0.001</c:v>
                </c:pt>
                <c:pt idx="401">
                  <c:v>0.001</c:v>
                </c:pt>
                <c:pt idx="402">
                  <c:v>0.001</c:v>
                </c:pt>
                <c:pt idx="403">
                  <c:v>0.001</c:v>
                </c:pt>
                <c:pt idx="404">
                  <c:v>0.001</c:v>
                </c:pt>
                <c:pt idx="405">
                  <c:v>0.001</c:v>
                </c:pt>
                <c:pt idx="406">
                  <c:v>0.001</c:v>
                </c:pt>
                <c:pt idx="407">
                  <c:v>0.001</c:v>
                </c:pt>
                <c:pt idx="408">
                  <c:v>0.001</c:v>
                </c:pt>
                <c:pt idx="409">
                  <c:v>0.001</c:v>
                </c:pt>
                <c:pt idx="410">
                  <c:v>0.001</c:v>
                </c:pt>
                <c:pt idx="411">
                  <c:v>0.001</c:v>
                </c:pt>
                <c:pt idx="412">
                  <c:v>0.001</c:v>
                </c:pt>
                <c:pt idx="413">
                  <c:v>0.001</c:v>
                </c:pt>
                <c:pt idx="414">
                  <c:v>0.001</c:v>
                </c:pt>
                <c:pt idx="415">
                  <c:v>0.001</c:v>
                </c:pt>
                <c:pt idx="416">
                  <c:v>0.001</c:v>
                </c:pt>
                <c:pt idx="417">
                  <c:v>0.001</c:v>
                </c:pt>
                <c:pt idx="418">
                  <c:v>0.001</c:v>
                </c:pt>
                <c:pt idx="419">
                  <c:v>0.001</c:v>
                </c:pt>
                <c:pt idx="420">
                  <c:v>0.001</c:v>
                </c:pt>
                <c:pt idx="421">
                  <c:v>0.001</c:v>
                </c:pt>
                <c:pt idx="422">
                  <c:v>0.001</c:v>
                </c:pt>
                <c:pt idx="423">
                  <c:v>0.001</c:v>
                </c:pt>
                <c:pt idx="424">
                  <c:v>0.001</c:v>
                </c:pt>
                <c:pt idx="425">
                  <c:v>0.001</c:v>
                </c:pt>
                <c:pt idx="426">
                  <c:v>0.001</c:v>
                </c:pt>
                <c:pt idx="427">
                  <c:v>0.001</c:v>
                </c:pt>
                <c:pt idx="428">
                  <c:v>0.001</c:v>
                </c:pt>
                <c:pt idx="429">
                  <c:v>0.001</c:v>
                </c:pt>
                <c:pt idx="430">
                  <c:v>0.001</c:v>
                </c:pt>
                <c:pt idx="431">
                  <c:v>0.001</c:v>
                </c:pt>
                <c:pt idx="432">
                  <c:v>0.001</c:v>
                </c:pt>
                <c:pt idx="433">
                  <c:v>0.001</c:v>
                </c:pt>
                <c:pt idx="434">
                  <c:v>0.001</c:v>
                </c:pt>
                <c:pt idx="435">
                  <c:v>0.001</c:v>
                </c:pt>
                <c:pt idx="436">
                  <c:v>0.001</c:v>
                </c:pt>
                <c:pt idx="437">
                  <c:v>0.001</c:v>
                </c:pt>
                <c:pt idx="438">
                  <c:v>0.001</c:v>
                </c:pt>
                <c:pt idx="439">
                  <c:v>0.001</c:v>
                </c:pt>
                <c:pt idx="440">
                  <c:v>0.001</c:v>
                </c:pt>
                <c:pt idx="441">
                  <c:v>0.001</c:v>
                </c:pt>
                <c:pt idx="442">
                  <c:v>0.001</c:v>
                </c:pt>
                <c:pt idx="443">
                  <c:v>0.001</c:v>
                </c:pt>
                <c:pt idx="444">
                  <c:v>0.001</c:v>
                </c:pt>
                <c:pt idx="445">
                  <c:v>0.001</c:v>
                </c:pt>
                <c:pt idx="446">
                  <c:v>0.001</c:v>
                </c:pt>
                <c:pt idx="447">
                  <c:v>0.001</c:v>
                </c:pt>
                <c:pt idx="448">
                  <c:v>0.001</c:v>
                </c:pt>
                <c:pt idx="449">
                  <c:v>0.001</c:v>
                </c:pt>
                <c:pt idx="450">
                  <c:v>0.001</c:v>
                </c:pt>
                <c:pt idx="451">
                  <c:v>0.001</c:v>
                </c:pt>
                <c:pt idx="452">
                  <c:v>0.001</c:v>
                </c:pt>
                <c:pt idx="453">
                  <c:v>0.001</c:v>
                </c:pt>
                <c:pt idx="454">
                  <c:v>0.001</c:v>
                </c:pt>
                <c:pt idx="455">
                  <c:v>0.001</c:v>
                </c:pt>
                <c:pt idx="456">
                  <c:v>0.001</c:v>
                </c:pt>
                <c:pt idx="457">
                  <c:v>0.001</c:v>
                </c:pt>
                <c:pt idx="458">
                  <c:v>0.001</c:v>
                </c:pt>
                <c:pt idx="459">
                  <c:v>0.001</c:v>
                </c:pt>
                <c:pt idx="460">
                  <c:v>0.001</c:v>
                </c:pt>
                <c:pt idx="461">
                  <c:v>0.001</c:v>
                </c:pt>
                <c:pt idx="462">
                  <c:v>0.001</c:v>
                </c:pt>
                <c:pt idx="463">
                  <c:v>0.001</c:v>
                </c:pt>
                <c:pt idx="464">
                  <c:v>0.001</c:v>
                </c:pt>
                <c:pt idx="465">
                  <c:v>0.001</c:v>
                </c:pt>
                <c:pt idx="466">
                  <c:v>0.001</c:v>
                </c:pt>
                <c:pt idx="467">
                  <c:v>0.001</c:v>
                </c:pt>
                <c:pt idx="468">
                  <c:v>0.001</c:v>
                </c:pt>
                <c:pt idx="469">
                  <c:v>0.001</c:v>
                </c:pt>
                <c:pt idx="470">
                  <c:v>0.001</c:v>
                </c:pt>
                <c:pt idx="471">
                  <c:v>0.001</c:v>
                </c:pt>
                <c:pt idx="472">
                  <c:v>0.001</c:v>
                </c:pt>
                <c:pt idx="473">
                  <c:v>0.001</c:v>
                </c:pt>
                <c:pt idx="474">
                  <c:v>0.001</c:v>
                </c:pt>
                <c:pt idx="475">
                  <c:v>0.001</c:v>
                </c:pt>
                <c:pt idx="476">
                  <c:v>0.001</c:v>
                </c:pt>
                <c:pt idx="477">
                  <c:v>0.001</c:v>
                </c:pt>
                <c:pt idx="478">
                  <c:v>0.001</c:v>
                </c:pt>
                <c:pt idx="479">
                  <c:v>0.001</c:v>
                </c:pt>
                <c:pt idx="480">
                  <c:v>0.001</c:v>
                </c:pt>
                <c:pt idx="481">
                  <c:v>0.001</c:v>
                </c:pt>
                <c:pt idx="482">
                  <c:v>0.001</c:v>
                </c:pt>
                <c:pt idx="483">
                  <c:v>0.001</c:v>
                </c:pt>
                <c:pt idx="484">
                  <c:v>0.001</c:v>
                </c:pt>
                <c:pt idx="485">
                  <c:v>0.001</c:v>
                </c:pt>
                <c:pt idx="486">
                  <c:v>0.001</c:v>
                </c:pt>
                <c:pt idx="487">
                  <c:v>0.001</c:v>
                </c:pt>
                <c:pt idx="488">
                  <c:v>0.001</c:v>
                </c:pt>
                <c:pt idx="489">
                  <c:v>0.001</c:v>
                </c:pt>
                <c:pt idx="490">
                  <c:v>0.001</c:v>
                </c:pt>
                <c:pt idx="491">
                  <c:v>0.001</c:v>
                </c:pt>
                <c:pt idx="492">
                  <c:v>0.001</c:v>
                </c:pt>
                <c:pt idx="493">
                  <c:v>0.001</c:v>
                </c:pt>
                <c:pt idx="494">
                  <c:v>0.001</c:v>
                </c:pt>
                <c:pt idx="495">
                  <c:v>0.001</c:v>
                </c:pt>
                <c:pt idx="496">
                  <c:v>0.001</c:v>
                </c:pt>
                <c:pt idx="497">
                  <c:v>0.001</c:v>
                </c:pt>
                <c:pt idx="498">
                  <c:v>0.001</c:v>
                </c:pt>
                <c:pt idx="499">
                  <c:v>0.001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1"/>
            <c:spPr>
              <a:solidFill>
                <a:srgbClr val="00008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COMPUTATION!$B$35</c:f>
              <c:strCache>
                <c:ptCount val="1"/>
                <c:pt idx="0">
                  <c:v>0.0021379620895022318</c:v>
                </c:pt>
              </c:strCache>
            </c:strRef>
          </c:xVal>
          <c:yVal>
            <c:numRef>
              <c:f>COMPUTATION!$C$35</c:f>
              <c:numCache>
                <c:ptCount val="1"/>
                <c:pt idx="0">
                  <c:v>0.425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'TYPE CURVES'!$AK$6</c:f>
              <c:strCache>
                <c:ptCount val="1"/>
                <c:pt idx="0">
                  <c:v>Simulated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'TYPE CURVES'!$AJ$7:$AJ$229</c:f>
              <c:strCache>
                <c:ptCount val="223"/>
                <c:pt idx="0">
                  <c:v>1.8864371377996948E-07</c:v>
                </c:pt>
                <c:pt idx="1">
                  <c:v>2.1166201973540112E-07</c:v>
                </c:pt>
                <c:pt idx="2">
                  <c:v>2.3748923058901684E-07</c:v>
                </c:pt>
                <c:pt idx="3">
                  <c:v>2.66466791462758E-07</c:v>
                </c:pt>
                <c:pt idx="4">
                  <c:v>2.9897953553273544E-07</c:v>
                </c:pt>
                <c:pt idx="5">
                  <c:v>3.354613433406439E-07</c:v>
                </c:pt>
                <c:pt idx="6">
                  <c:v>3.7639325635662157E-07</c:v>
                </c:pt>
                <c:pt idx="7">
                  <c:v>4.223204549134933E-07</c:v>
                </c:pt>
                <c:pt idx="8">
                  <c:v>4.738522582067675E-07</c:v>
                </c:pt>
                <c:pt idx="9">
                  <c:v>5.3166967004319E-07</c:v>
                </c:pt>
                <c:pt idx="10">
                  <c:v>5.965442432121215E-07</c:v>
                </c:pt>
                <c:pt idx="11">
                  <c:v>6.693324201741228E-07</c:v>
                </c:pt>
                <c:pt idx="12">
                  <c:v>7.510038296180229E-07</c:v>
                </c:pt>
                <c:pt idx="13">
                  <c:v>8.426412864609186E-07</c:v>
                </c:pt>
                <c:pt idx="14">
                  <c:v>9.45457769782415E-07</c:v>
                </c:pt>
                <c:pt idx="15">
                  <c:v>1.060820946507418E-06</c:v>
                </c:pt>
                <c:pt idx="16">
                  <c:v>1.190260717154682E-06</c:v>
                </c:pt>
                <c:pt idx="17">
                  <c:v>1.3354956259567414E-06</c:v>
                </c:pt>
                <c:pt idx="18">
                  <c:v>1.4984498387941555E-06</c:v>
                </c:pt>
                <c:pt idx="19">
                  <c:v>1.6812889855011151E-06</c:v>
                </c:pt>
                <c:pt idx="20">
                  <c:v>1.8864371377996948E-06</c:v>
                </c:pt>
                <c:pt idx="21">
                  <c:v>2.116620197354012E-06</c:v>
                </c:pt>
                <c:pt idx="22">
                  <c:v>2.374892305890169E-06</c:v>
                </c:pt>
                <c:pt idx="23">
                  <c:v>2.6646679146275806E-06</c:v>
                </c:pt>
                <c:pt idx="24">
                  <c:v>2.9897953553273583E-06</c:v>
                </c:pt>
                <c:pt idx="25">
                  <c:v>3.35461343340644E-06</c:v>
                </c:pt>
                <c:pt idx="26">
                  <c:v>3.763932563566219E-06</c:v>
                </c:pt>
                <c:pt idx="27">
                  <c:v>4.22320454913493E-06</c:v>
                </c:pt>
                <c:pt idx="28">
                  <c:v>4.738522582067673E-06</c:v>
                </c:pt>
                <c:pt idx="29">
                  <c:v>5.316696700431901E-06</c:v>
                </c:pt>
                <c:pt idx="30">
                  <c:v>5.965442432121219E-06</c:v>
                </c:pt>
                <c:pt idx="31">
                  <c:v>6.69332420174123E-06</c:v>
                </c:pt>
                <c:pt idx="32">
                  <c:v>7.510038296180231E-06</c:v>
                </c:pt>
                <c:pt idx="33">
                  <c:v>8.426412864609185E-06</c:v>
                </c:pt>
                <c:pt idx="34">
                  <c:v>9.454577697824156E-06</c:v>
                </c:pt>
                <c:pt idx="35">
                  <c:v>1.0608209465074177E-05</c:v>
                </c:pt>
                <c:pt idx="36">
                  <c:v>1.1902607171546816E-05</c:v>
                </c:pt>
                <c:pt idx="37">
                  <c:v>1.3354956259567427E-05</c:v>
                </c:pt>
                <c:pt idx="38">
                  <c:v>1.4984498387941552E-05</c:v>
                </c:pt>
                <c:pt idx="39">
                  <c:v>1.6812889855011157E-05</c:v>
                </c:pt>
                <c:pt idx="40">
                  <c:v>1.886437137799695E-05</c:v>
                </c:pt>
                <c:pt idx="41">
                  <c:v>2.116620197354013E-05</c:v>
                </c:pt>
                <c:pt idx="42">
                  <c:v>2.3748923058901694E-05</c:v>
                </c:pt>
                <c:pt idx="43">
                  <c:v>2.6646679146275803E-05</c:v>
                </c:pt>
                <c:pt idx="44">
                  <c:v>2.989795355327357E-05</c:v>
                </c:pt>
                <c:pt idx="45">
                  <c:v>3.3546134334064414E-05</c:v>
                </c:pt>
                <c:pt idx="46">
                  <c:v>3.7639325635662196E-05</c:v>
                </c:pt>
                <c:pt idx="47">
                  <c:v>4.223204549134932E-05</c:v>
                </c:pt>
                <c:pt idx="48">
                  <c:v>4.738522582067674E-05</c:v>
                </c:pt>
                <c:pt idx="49">
                  <c:v>5.316696700431904E-05</c:v>
                </c:pt>
                <c:pt idx="50">
                  <c:v>5.9654424321212195E-05</c:v>
                </c:pt>
                <c:pt idx="51">
                  <c:v>6.693324201741231E-05</c:v>
                </c:pt>
                <c:pt idx="52">
                  <c:v>7.51003829618023E-05</c:v>
                </c:pt>
                <c:pt idx="53">
                  <c:v>8.426412864609189E-05</c:v>
                </c:pt>
                <c:pt idx="54">
                  <c:v>9.454577697824158E-05</c:v>
                </c:pt>
                <c:pt idx="55">
                  <c:v>0.00010608209465074181</c:v>
                </c:pt>
                <c:pt idx="56">
                  <c:v>0.00011902607171546821</c:v>
                </c:pt>
                <c:pt idx="57">
                  <c:v>0.00013354956259567426</c:v>
                </c:pt>
                <c:pt idx="58">
                  <c:v>0.0001498449838794156</c:v>
                </c:pt>
                <c:pt idx="59">
                  <c:v>0.0001681288985501116</c:v>
                </c:pt>
                <c:pt idx="60">
                  <c:v>0.00018864371377996949</c:v>
                </c:pt>
                <c:pt idx="61">
                  <c:v>0.00021166201973540138</c:v>
                </c:pt>
                <c:pt idx="62">
                  <c:v>0.000237489230589017</c:v>
                </c:pt>
                <c:pt idx="63">
                  <c:v>0.0002664667914627581</c:v>
                </c:pt>
                <c:pt idx="64">
                  <c:v>0.00029897953553273583</c:v>
                </c:pt>
                <c:pt idx="65">
                  <c:v>0.00033546134334064417</c:v>
                </c:pt>
                <c:pt idx="66">
                  <c:v>0.00037639325635662195</c:v>
                </c:pt>
                <c:pt idx="67">
                  <c:v>0.0004223204549134933</c:v>
                </c:pt>
                <c:pt idx="68">
                  <c:v>0.0004738522582067677</c:v>
                </c:pt>
                <c:pt idx="69">
                  <c:v>0.0005316696700431903</c:v>
                </c:pt>
                <c:pt idx="70">
                  <c:v>0.000596544243212122</c:v>
                </c:pt>
                <c:pt idx="71">
                  <c:v>0.0006693324201741233</c:v>
                </c:pt>
                <c:pt idx="72">
                  <c:v>0.0007510038296180232</c:v>
                </c:pt>
                <c:pt idx="73">
                  <c:v>0.0008426412864609191</c:v>
                </c:pt>
                <c:pt idx="74">
                  <c:v>0.0009454577697824159</c:v>
                </c:pt>
                <c:pt idx="75">
                  <c:v>0.0010608209465074185</c:v>
                </c:pt>
                <c:pt idx="76">
                  <c:v>0.0011902607171546823</c:v>
                </c:pt>
                <c:pt idx="77">
                  <c:v>0.0013354956259567432</c:v>
                </c:pt>
                <c:pt idx="78">
                  <c:v>0.0014984498387941565</c:v>
                </c:pt>
                <c:pt idx="79">
                  <c:v>0.0016812889855011164</c:v>
                </c:pt>
                <c:pt idx="80">
                  <c:v>0.0018864371377996948</c:v>
                </c:pt>
                <c:pt idx="81">
                  <c:v>0.002116620197354014</c:v>
                </c:pt>
                <c:pt idx="82">
                  <c:v>0.00237489230589017</c:v>
                </c:pt>
                <c:pt idx="83">
                  <c:v>0.002664667914627581</c:v>
                </c:pt>
                <c:pt idx="84">
                  <c:v>0.00298979535532736</c:v>
                </c:pt>
                <c:pt idx="85">
                  <c:v>0.003354613433406443</c:v>
                </c:pt>
                <c:pt idx="86">
                  <c:v>0.0037639325635662212</c:v>
                </c:pt>
                <c:pt idx="87">
                  <c:v>0.004223204549134932</c:v>
                </c:pt>
                <c:pt idx="88">
                  <c:v>0.004738522582067677</c:v>
                </c:pt>
                <c:pt idx="89">
                  <c:v>0.005316696700431905</c:v>
                </c:pt>
                <c:pt idx="90">
                  <c:v>0.005965442432121223</c:v>
                </c:pt>
                <c:pt idx="91">
                  <c:v>0.006693324201741234</c:v>
                </c:pt>
                <c:pt idx="92">
                  <c:v>0.007510038296180232</c:v>
                </c:pt>
                <c:pt idx="93">
                  <c:v>0.008426412864609194</c:v>
                </c:pt>
                <c:pt idx="94">
                  <c:v>0.009454577697824164</c:v>
                </c:pt>
                <c:pt idx="95">
                  <c:v>0.010608209465074181</c:v>
                </c:pt>
                <c:pt idx="96">
                  <c:v>0.01190260717154683</c:v>
                </c:pt>
                <c:pt idx="97">
                  <c:v>0.013354956259567436</c:v>
                </c:pt>
                <c:pt idx="98">
                  <c:v>0.014984498387941568</c:v>
                </c:pt>
                <c:pt idx="99">
                  <c:v>0.016812889855011167</c:v>
                </c:pt>
                <c:pt idx="100">
                  <c:v>0.018864371377996948</c:v>
                </c:pt>
              </c:strCache>
            </c:strRef>
          </c:xVal>
          <c:yVal>
            <c:numRef>
              <c:f>'TYPE CURVES'!$AK$7:$AK$229</c:f>
              <c:numCache>
                <c:ptCount val="223"/>
                <c:pt idx="0">
                  <c:v>0.99925</c:v>
                </c:pt>
                <c:pt idx="1">
                  <c:v>0.9991774999999999</c:v>
                </c:pt>
                <c:pt idx="2">
                  <c:v>0.9991075</c:v>
                </c:pt>
                <c:pt idx="3">
                  <c:v>0.9990225</c:v>
                </c:pt>
                <c:pt idx="4">
                  <c:v>0.998935</c:v>
                </c:pt>
                <c:pt idx="5">
                  <c:v>0.9988375</c:v>
                </c:pt>
                <c:pt idx="6">
                  <c:v>0.9987275</c:v>
                </c:pt>
                <c:pt idx="7">
                  <c:v>0.9986075</c:v>
                </c:pt>
                <c:pt idx="8">
                  <c:v>0.9984700000000001</c:v>
                </c:pt>
                <c:pt idx="9">
                  <c:v>0.99832</c:v>
                </c:pt>
                <c:pt idx="10">
                  <c:v>0.998155</c:v>
                </c:pt>
                <c:pt idx="11">
                  <c:v>0.9979725</c:v>
                </c:pt>
                <c:pt idx="12">
                  <c:v>0.9977775</c:v>
                </c:pt>
                <c:pt idx="13">
                  <c:v>0.99755</c:v>
                </c:pt>
                <c:pt idx="14">
                  <c:v>0.997305</c:v>
                </c:pt>
                <c:pt idx="15">
                  <c:v>0.9970325</c:v>
                </c:pt>
                <c:pt idx="16">
                  <c:v>0.996725</c:v>
                </c:pt>
                <c:pt idx="17">
                  <c:v>0.99639</c:v>
                </c:pt>
                <c:pt idx="18">
                  <c:v>0.996025</c:v>
                </c:pt>
                <c:pt idx="19">
                  <c:v>0.9956075000000001</c:v>
                </c:pt>
                <c:pt idx="20">
                  <c:v>0.99515</c:v>
                </c:pt>
                <c:pt idx="21">
                  <c:v>0.994645</c:v>
                </c:pt>
                <c:pt idx="22">
                  <c:v>0.99409</c:v>
                </c:pt>
                <c:pt idx="23">
                  <c:v>0.9934625</c:v>
                </c:pt>
                <c:pt idx="24">
                  <c:v>0.9927775</c:v>
                </c:pt>
                <c:pt idx="25">
                  <c:v>0.9920125</c:v>
                </c:pt>
                <c:pt idx="26">
                  <c:v>0.99117</c:v>
                </c:pt>
                <c:pt idx="27">
                  <c:v>0.9902325000000001</c:v>
                </c:pt>
                <c:pt idx="28">
                  <c:v>0.9891925</c:v>
                </c:pt>
                <c:pt idx="29">
                  <c:v>0.988035</c:v>
                </c:pt>
                <c:pt idx="30">
                  <c:v>0.9867625</c:v>
                </c:pt>
                <c:pt idx="31">
                  <c:v>0.9853425</c:v>
                </c:pt>
                <c:pt idx="32">
                  <c:v>0.983775</c:v>
                </c:pt>
                <c:pt idx="33">
                  <c:v>0.9820375</c:v>
                </c:pt>
                <c:pt idx="34">
                  <c:v>0.9801124999999999</c:v>
                </c:pt>
                <c:pt idx="35">
                  <c:v>0.9779775</c:v>
                </c:pt>
                <c:pt idx="36">
                  <c:v>0.97561</c:v>
                </c:pt>
                <c:pt idx="37">
                  <c:v>0.972985</c:v>
                </c:pt>
                <c:pt idx="38">
                  <c:v>0.970085</c:v>
                </c:pt>
                <c:pt idx="39">
                  <c:v>0.9668725</c:v>
                </c:pt>
                <c:pt idx="40">
                  <c:v>0.9633149999999999</c:v>
                </c:pt>
                <c:pt idx="41">
                  <c:v>0.95938</c:v>
                </c:pt>
                <c:pt idx="42">
                  <c:v>0.9550299999999999</c:v>
                </c:pt>
                <c:pt idx="43">
                  <c:v>0.9502200000000001</c:v>
                </c:pt>
                <c:pt idx="44">
                  <c:v>0.9449000000000001</c:v>
                </c:pt>
                <c:pt idx="45">
                  <c:v>0.93903</c:v>
                </c:pt>
                <c:pt idx="46">
                  <c:v>0.93254</c:v>
                </c:pt>
                <c:pt idx="47">
                  <c:v>0.925395</c:v>
                </c:pt>
                <c:pt idx="48">
                  <c:v>0.917515</c:v>
                </c:pt>
                <c:pt idx="49">
                  <c:v>0.9088375000000001</c:v>
                </c:pt>
                <c:pt idx="50">
                  <c:v>0.899295</c:v>
                </c:pt>
                <c:pt idx="51">
                  <c:v>0.8888075000000001</c:v>
                </c:pt>
                <c:pt idx="52">
                  <c:v>0.8773</c:v>
                </c:pt>
                <c:pt idx="53">
                  <c:v>0.8646875</c:v>
                </c:pt>
                <c:pt idx="54">
                  <c:v>0.8508950000000001</c:v>
                </c:pt>
                <c:pt idx="55">
                  <c:v>0.8358275000000001</c:v>
                </c:pt>
                <c:pt idx="56">
                  <c:v>0.8194075000000001</c:v>
                </c:pt>
                <c:pt idx="57">
                  <c:v>0.8015450000000001</c:v>
                </c:pt>
                <c:pt idx="58">
                  <c:v>0.7821675</c:v>
                </c:pt>
                <c:pt idx="59">
                  <c:v>0.761205</c:v>
                </c:pt>
                <c:pt idx="60">
                  <c:v>0.73859</c:v>
                </c:pt>
                <c:pt idx="61">
                  <c:v>0.7142775000000001</c:v>
                </c:pt>
                <c:pt idx="62">
                  <c:v>0.6882450000000001</c:v>
                </c:pt>
                <c:pt idx="63">
                  <c:v>0.66047</c:v>
                </c:pt>
                <c:pt idx="64">
                  <c:v>0.6309925000000001</c:v>
                </c:pt>
                <c:pt idx="65">
                  <c:v>0.5998475</c:v>
                </c:pt>
                <c:pt idx="66">
                  <c:v>0.56715</c:v>
                </c:pt>
                <c:pt idx="67">
                  <c:v>0.53302</c:v>
                </c:pt>
                <c:pt idx="68">
                  <c:v>0.49765500000000007</c:v>
                </c:pt>
                <c:pt idx="69">
                  <c:v>0.4612875</c:v>
                </c:pt>
                <c:pt idx="70">
                  <c:v>0.42421000000000003</c:v>
                </c:pt>
                <c:pt idx="71">
                  <c:v>0.38676000000000005</c:v>
                </c:pt>
                <c:pt idx="72">
                  <c:v>0.34932250000000004</c:v>
                </c:pt>
                <c:pt idx="73">
                  <c:v>0.31232000000000004</c:v>
                </c:pt>
                <c:pt idx="74">
                  <c:v>0.2762125000000001</c:v>
                </c:pt>
                <c:pt idx="75">
                  <c:v>0.24144750000000004</c:v>
                </c:pt>
                <c:pt idx="76">
                  <c:v>0.20847500000000002</c:v>
                </c:pt>
                <c:pt idx="77">
                  <c:v>0.17770250000000004</c:v>
                </c:pt>
                <c:pt idx="78">
                  <c:v>0.14949000000000004</c:v>
                </c:pt>
                <c:pt idx="79">
                  <c:v>0.12409750000000003</c:v>
                </c:pt>
                <c:pt idx="80">
                  <c:v>0.10169500000000002</c:v>
                </c:pt>
                <c:pt idx="81">
                  <c:v>0.08234750000000002</c:v>
                </c:pt>
                <c:pt idx="82">
                  <c:v>0.06599000000000002</c:v>
                </c:pt>
                <c:pt idx="83">
                  <c:v>0.05246750000000001</c:v>
                </c:pt>
                <c:pt idx="84">
                  <c:v>0.04151500000000001</c:v>
                </c:pt>
                <c:pt idx="85">
                  <c:v>0.032830000000000005</c:v>
                </c:pt>
                <c:pt idx="86">
                  <c:v>0.026062500000000006</c:v>
                </c:pt>
                <c:pt idx="87">
                  <c:v>0.020845000000000002</c:v>
                </c:pt>
                <c:pt idx="88">
                  <c:v>0.016865</c:v>
                </c:pt>
                <c:pt idx="89">
                  <c:v>0.013815000000000001</c:v>
                </c:pt>
                <c:pt idx="90">
                  <c:v>0.0114675</c:v>
                </c:pt>
                <c:pt idx="91">
                  <c:v>0.0096375</c:v>
                </c:pt>
                <c:pt idx="92">
                  <c:v>0.00818</c:v>
                </c:pt>
                <c:pt idx="93">
                  <c:v>0.007002500000000001</c:v>
                </c:pt>
                <c:pt idx="94">
                  <c:v>0.006035</c:v>
                </c:pt>
                <c:pt idx="95">
                  <c:v>0.00523</c:v>
                </c:pt>
                <c:pt idx="96">
                  <c:v>0.0045425000000000005</c:v>
                </c:pt>
                <c:pt idx="97">
                  <c:v>0.00396</c:v>
                </c:pt>
                <c:pt idx="98">
                  <c:v>0.0034625</c:v>
                </c:pt>
                <c:pt idx="99">
                  <c:v>0.0030275000000000002</c:v>
                </c:pt>
                <c:pt idx="100">
                  <c:v>0.00266</c:v>
                </c:pt>
              </c:numCache>
            </c:numRef>
          </c:yVal>
          <c:smooth val="0"/>
        </c:ser>
        <c:axId val="47670860"/>
        <c:axId val="11598157"/>
      </c:scatterChart>
      <c:valAx>
        <c:axId val="47670860"/>
        <c:scaling>
          <c:logBase val="10"/>
          <c:orientation val="minMax"/>
          <c:max val="0.1"/>
          <c:min val="1E-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TIME, Minute:Second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mm]:ss" sourceLinked="0"/>
        <c:majorTickMark val="in"/>
        <c:minorTickMark val="in"/>
        <c:tickLblPos val="nextTo"/>
        <c:crossAx val="11598157"/>
        <c:crosses val="autoZero"/>
        <c:crossBetween val="midCat"/>
        <c:dispUnits/>
      </c:valAx>
      <c:valAx>
        <c:axId val="1159815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y/y</a:t>
                </a:r>
                <a:r>
                  <a:rPr lang="en-US" cap="none" sz="1200" b="1" i="0" u="none" baseline="-25000">
                    <a:latin typeface="Arial"/>
                    <a:ea typeface="Arial"/>
                    <a:cs typeface="Arial"/>
                  </a:rPr>
                  <a:t>0</a:t>
                </a:r>
              </a:p>
            </c:rich>
          </c:tx>
          <c:layout>
            <c:manualLayout>
              <c:xMode val="factor"/>
              <c:yMode val="factor"/>
              <c:x val="0.008"/>
              <c:y val="0.02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in"/>
        <c:tickLblPos val="nextTo"/>
        <c:crossAx val="47670860"/>
        <c:crossesAt val="1E-22"/>
        <c:crossBetween val="midCat"/>
        <c:dispUnits/>
        <c:majorUnit val="0.25"/>
        <c:minorUnit val="0.0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0</xdr:colOff>
      <xdr:row>51</xdr:row>
      <xdr:rowOff>19050</xdr:rowOff>
    </xdr:to>
    <xdr:graphicFrame>
      <xdr:nvGraphicFramePr>
        <xdr:cNvPr id="1" name="Chart 63"/>
        <xdr:cNvGraphicFramePr/>
      </xdr:nvGraphicFramePr>
      <xdr:xfrm>
        <a:off x="5648325" y="0"/>
        <a:ext cx="0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28575</xdr:colOff>
      <xdr:row>16</xdr:row>
      <xdr:rowOff>9525</xdr:rowOff>
    </xdr:from>
    <xdr:to>
      <xdr:col>7</xdr:col>
      <xdr:colOff>428625</xdr:colOff>
      <xdr:row>47</xdr:row>
      <xdr:rowOff>19050</xdr:rowOff>
    </xdr:to>
    <xdr:graphicFrame>
      <xdr:nvGraphicFramePr>
        <xdr:cNvPr id="2" name="Chart 41"/>
        <xdr:cNvGraphicFramePr/>
      </xdr:nvGraphicFramePr>
      <xdr:xfrm>
        <a:off x="28575" y="3181350"/>
        <a:ext cx="5486400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0</xdr:col>
      <xdr:colOff>9525</xdr:colOff>
      <xdr:row>48</xdr:row>
      <xdr:rowOff>66675</xdr:rowOff>
    </xdr:from>
    <xdr:to>
      <xdr:col>7</xdr:col>
      <xdr:colOff>466725</xdr:colOff>
      <xdr:row>53</xdr:row>
      <xdr:rowOff>114300</xdr:rowOff>
    </xdr:to>
    <xdr:sp fLocksText="0">
      <xdr:nvSpPr>
        <xdr:cNvPr id="3" name="Text 61"/>
        <xdr:cNvSpPr txBox="1">
          <a:spLocks noChangeArrowheads="1"/>
        </xdr:cNvSpPr>
      </xdr:nvSpPr>
      <xdr:spPr>
        <a:xfrm>
          <a:off x="9525" y="8420100"/>
          <a:ext cx="5543550" cy="85725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Test problem from fractured rock class in Doraville, GA</a:t>
          </a:r>
        </a:p>
      </xdr:txBody>
    </xdr:sp>
    <xdr:clientData/>
  </xdr:twoCellAnchor>
  <xdr:twoCellAnchor editAs="oneCell">
    <xdr:from>
      <xdr:col>1</xdr:col>
      <xdr:colOff>76200</xdr:colOff>
      <xdr:row>14</xdr:row>
      <xdr:rowOff>200025</xdr:rowOff>
    </xdr:from>
    <xdr:to>
      <xdr:col>7</xdr:col>
      <xdr:colOff>247650</xdr:colOff>
      <xdr:row>17</xdr:row>
      <xdr:rowOff>38100</xdr:rowOff>
    </xdr:to>
    <xdr:pic>
      <xdr:nvPicPr>
        <xdr:cNvPr id="4" name="Picture 8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43025" y="3000375"/>
          <a:ext cx="3990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8</xdr:row>
      <xdr:rowOff>0</xdr:rowOff>
    </xdr:from>
    <xdr:to>
      <xdr:col>2</xdr:col>
      <xdr:colOff>390525</xdr:colOff>
      <xdr:row>8</xdr:row>
      <xdr:rowOff>142875</xdr:rowOff>
    </xdr:to>
    <xdr:sp>
      <xdr:nvSpPr>
        <xdr:cNvPr id="1" name="Line 1"/>
        <xdr:cNvSpPr>
          <a:spLocks/>
        </xdr:cNvSpPr>
      </xdr:nvSpPr>
      <xdr:spPr>
        <a:xfrm>
          <a:off x="952500" y="1562100"/>
          <a:ext cx="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8</xdr:row>
      <xdr:rowOff>0</xdr:rowOff>
    </xdr:from>
    <xdr:to>
      <xdr:col>3</xdr:col>
      <xdr:colOff>333375</xdr:colOff>
      <xdr:row>8</xdr:row>
      <xdr:rowOff>142875</xdr:rowOff>
    </xdr:to>
    <xdr:sp>
      <xdr:nvSpPr>
        <xdr:cNvPr id="2" name="Line 2"/>
        <xdr:cNvSpPr>
          <a:spLocks/>
        </xdr:cNvSpPr>
      </xdr:nvSpPr>
      <xdr:spPr>
        <a:xfrm>
          <a:off x="1676400" y="1562100"/>
          <a:ext cx="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8</xdr:row>
      <xdr:rowOff>0</xdr:rowOff>
    </xdr:from>
    <xdr:to>
      <xdr:col>4</xdr:col>
      <xdr:colOff>323850</xdr:colOff>
      <xdr:row>8</xdr:row>
      <xdr:rowOff>142875</xdr:rowOff>
    </xdr:to>
    <xdr:sp>
      <xdr:nvSpPr>
        <xdr:cNvPr id="3" name="Line 3"/>
        <xdr:cNvSpPr>
          <a:spLocks/>
        </xdr:cNvSpPr>
      </xdr:nvSpPr>
      <xdr:spPr>
        <a:xfrm>
          <a:off x="2257425" y="1562100"/>
          <a:ext cx="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190500</xdr:colOff>
      <xdr:row>9</xdr:row>
      <xdr:rowOff>114300</xdr:rowOff>
    </xdr:from>
    <xdr:to>
      <xdr:col>19</xdr:col>
      <xdr:colOff>723900</xdr:colOff>
      <xdr:row>23</xdr:row>
      <xdr:rowOff>123825</xdr:rowOff>
    </xdr:to>
    <xdr:grpSp>
      <xdr:nvGrpSpPr>
        <xdr:cNvPr id="4" name="Group 25"/>
        <xdr:cNvGrpSpPr>
          <a:grpSpLocks/>
        </xdr:cNvGrpSpPr>
      </xdr:nvGrpSpPr>
      <xdr:grpSpPr>
        <a:xfrm>
          <a:off x="5162550" y="1838325"/>
          <a:ext cx="2971800" cy="2276475"/>
          <a:chOff x="466" y="172"/>
          <a:chExt cx="325" cy="239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>
            <a:off x="466" y="172"/>
            <a:ext cx="324" cy="23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Drawing 6"/>
          <xdr:cNvSpPr>
            <a:spLocks/>
          </xdr:cNvSpPr>
        </xdr:nvSpPr>
        <xdr:spPr>
          <a:xfrm>
            <a:off x="495" y="179"/>
            <a:ext cx="272" cy="100"/>
          </a:xfrm>
          <a:custGeom>
            <a:pathLst>
              <a:path h="16384" w="16384">
                <a:moveTo>
                  <a:pt x="0" y="0"/>
                </a:moveTo>
                <a:lnTo>
                  <a:pt x="323" y="1409"/>
                </a:lnTo>
                <a:lnTo>
                  <a:pt x="700" y="2642"/>
                </a:lnTo>
                <a:lnTo>
                  <a:pt x="1078" y="4052"/>
                </a:lnTo>
                <a:lnTo>
                  <a:pt x="1402" y="5285"/>
                </a:lnTo>
                <a:lnTo>
                  <a:pt x="1832" y="6518"/>
                </a:lnTo>
                <a:lnTo>
                  <a:pt x="2209" y="7751"/>
                </a:lnTo>
                <a:lnTo>
                  <a:pt x="2695" y="8809"/>
                </a:lnTo>
                <a:lnTo>
                  <a:pt x="2911" y="9337"/>
                </a:lnTo>
                <a:lnTo>
                  <a:pt x="3179" y="9689"/>
                </a:lnTo>
                <a:lnTo>
                  <a:pt x="3665" y="10570"/>
                </a:lnTo>
                <a:lnTo>
                  <a:pt x="4204" y="11451"/>
                </a:lnTo>
                <a:lnTo>
                  <a:pt x="4743" y="12156"/>
                </a:lnTo>
                <a:lnTo>
                  <a:pt x="5390" y="12861"/>
                </a:lnTo>
                <a:lnTo>
                  <a:pt x="5983" y="13389"/>
                </a:lnTo>
                <a:lnTo>
                  <a:pt x="6629" y="13918"/>
                </a:lnTo>
                <a:lnTo>
                  <a:pt x="7383" y="14445"/>
                </a:lnTo>
                <a:lnTo>
                  <a:pt x="8138" y="14798"/>
                </a:lnTo>
                <a:lnTo>
                  <a:pt x="8623" y="14974"/>
                </a:lnTo>
                <a:lnTo>
                  <a:pt x="9108" y="15151"/>
                </a:lnTo>
                <a:lnTo>
                  <a:pt x="9648" y="15327"/>
                </a:lnTo>
                <a:lnTo>
                  <a:pt x="10187" y="15503"/>
                </a:lnTo>
                <a:lnTo>
                  <a:pt x="11372" y="15680"/>
                </a:lnTo>
                <a:lnTo>
                  <a:pt x="12612" y="15855"/>
                </a:lnTo>
                <a:lnTo>
                  <a:pt x="13205" y="16031"/>
                </a:lnTo>
                <a:lnTo>
                  <a:pt x="13797" y="16031"/>
                </a:lnTo>
                <a:lnTo>
                  <a:pt x="14336" y="16207"/>
                </a:lnTo>
                <a:lnTo>
                  <a:pt x="14821" y="16207"/>
                </a:lnTo>
                <a:lnTo>
                  <a:pt x="15306" y="16207"/>
                </a:lnTo>
                <a:lnTo>
                  <a:pt x="15738" y="16207"/>
                </a:lnTo>
                <a:lnTo>
                  <a:pt x="16115" y="16384"/>
                </a:lnTo>
                <a:lnTo>
                  <a:pt x="16384" y="16384"/>
                </a:lnTo>
              </a:path>
            </a:pathLst>
          </a:custGeom>
          <a:noFill/>
          <a:ln w="9525" cmpd="sng">
            <a:solidFill>
              <a:srgbClr val="0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8"/>
          <xdr:cNvSpPr>
            <a:spLocks/>
          </xdr:cNvSpPr>
        </xdr:nvSpPr>
        <xdr:spPr>
          <a:xfrm>
            <a:off x="495" y="283"/>
            <a:ext cx="272" cy="0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9"/>
          <xdr:cNvSpPr>
            <a:spLocks/>
          </xdr:cNvSpPr>
        </xdr:nvSpPr>
        <xdr:spPr>
          <a:xfrm>
            <a:off x="495" y="190"/>
            <a:ext cx="0" cy="8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10"/>
          <xdr:cNvSpPr>
            <a:spLocks/>
          </xdr:cNvSpPr>
        </xdr:nvSpPr>
        <xdr:spPr>
          <a:xfrm>
            <a:off x="495" y="288"/>
            <a:ext cx="0" cy="8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Text 12"/>
          <xdr:cNvSpPr txBox="1">
            <a:spLocks noChangeArrowheads="1"/>
          </xdr:cNvSpPr>
        </xdr:nvSpPr>
        <xdr:spPr>
          <a:xfrm>
            <a:off x="469" y="224"/>
            <a:ext cx="29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+y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0</a:t>
            </a:r>
          </a:p>
        </xdr:txBody>
      </xdr:sp>
      <xdr:sp>
        <xdr:nvSpPr>
          <xdr:cNvPr id="11" name="Text 13"/>
          <xdr:cNvSpPr txBox="1">
            <a:spLocks noChangeArrowheads="1"/>
          </xdr:cNvSpPr>
        </xdr:nvSpPr>
        <xdr:spPr>
          <a:xfrm>
            <a:off x="468" y="316"/>
            <a:ext cx="25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-y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0</a:t>
            </a:r>
          </a:p>
        </xdr:txBody>
      </xdr:sp>
      <xdr:sp>
        <xdr:nvSpPr>
          <xdr:cNvPr id="12" name="Text 14"/>
          <xdr:cNvSpPr txBox="1">
            <a:spLocks noChangeArrowheads="1"/>
          </xdr:cNvSpPr>
        </xdr:nvSpPr>
        <xdr:spPr>
          <a:xfrm>
            <a:off x="504" y="228"/>
            <a:ext cx="44" cy="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Initial
Water
Level</a:t>
            </a:r>
          </a:p>
        </xdr:txBody>
      </xdr:sp>
      <xdr:grpSp>
        <xdr:nvGrpSpPr>
          <xdr:cNvPr id="13" name="Group 17"/>
          <xdr:cNvGrpSpPr>
            <a:grpSpLocks/>
          </xdr:cNvGrpSpPr>
        </xdr:nvGrpSpPr>
        <xdr:grpSpPr>
          <a:xfrm>
            <a:off x="584" y="355"/>
            <a:ext cx="65" cy="21"/>
            <a:chOff x="-6500" y="-290426"/>
            <a:chExt cx="22750" cy="189"/>
          </a:xfrm>
          <a:solidFill>
            <a:srgbClr val="FFFFFF"/>
          </a:solidFill>
        </xdr:grpSpPr>
        <xdr:sp>
          <xdr:nvSpPr>
            <xdr:cNvPr id="14" name="Text 15"/>
            <xdr:cNvSpPr txBox="1">
              <a:spLocks noChangeArrowheads="1"/>
            </xdr:cNvSpPr>
          </xdr:nvSpPr>
          <xdr:spPr>
            <a:xfrm>
              <a:off x="-6500" y="-290426"/>
              <a:ext cx="13650" cy="18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TIME</a:t>
              </a:r>
            </a:p>
          </xdr:txBody>
        </xdr:sp>
        <xdr:sp>
          <xdr:nvSpPr>
            <xdr:cNvPr id="15" name="Line 16"/>
            <xdr:cNvSpPr>
              <a:spLocks/>
            </xdr:cNvSpPr>
          </xdr:nvSpPr>
          <xdr:spPr>
            <a:xfrm>
              <a:off x="2998" y="-290345"/>
              <a:ext cx="13252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6" name="Text 18"/>
          <xdr:cNvSpPr txBox="1">
            <a:spLocks noChangeArrowheads="1"/>
          </xdr:cNvSpPr>
        </xdr:nvSpPr>
        <xdr:spPr>
          <a:xfrm>
            <a:off x="491" y="383"/>
            <a:ext cx="18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0</a:t>
            </a:r>
          </a:p>
        </xdr:txBody>
      </xdr:sp>
      <xdr:sp>
        <xdr:nvSpPr>
          <xdr:cNvPr id="17" name="Text 19"/>
          <xdr:cNvSpPr txBox="1">
            <a:spLocks noChangeArrowheads="1"/>
          </xdr:cNvSpPr>
        </xdr:nvSpPr>
        <xdr:spPr>
          <a:xfrm>
            <a:off x="564" y="188"/>
            <a:ext cx="227" cy="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y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0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is computed as a positive displacement regardless of whether the slug was inserted or withdrawn.</a:t>
            </a:r>
          </a:p>
        </xdr:txBody>
      </xdr:sp>
      <xdr:sp>
        <xdr:nvSpPr>
          <xdr:cNvPr id="18" name="Drawing 24"/>
          <xdr:cNvSpPr>
            <a:spLocks/>
          </xdr:cNvSpPr>
        </xdr:nvSpPr>
        <xdr:spPr>
          <a:xfrm>
            <a:off x="495" y="290"/>
            <a:ext cx="272" cy="95"/>
          </a:xfrm>
          <a:custGeom>
            <a:pathLst>
              <a:path h="16384" w="16384">
                <a:moveTo>
                  <a:pt x="0" y="16384"/>
                </a:moveTo>
                <a:lnTo>
                  <a:pt x="484" y="14689"/>
                </a:lnTo>
                <a:lnTo>
                  <a:pt x="968" y="13183"/>
                </a:lnTo>
                <a:lnTo>
                  <a:pt x="1572" y="11676"/>
                </a:lnTo>
                <a:lnTo>
                  <a:pt x="1874" y="10734"/>
                </a:lnTo>
                <a:lnTo>
                  <a:pt x="2237" y="9981"/>
                </a:lnTo>
                <a:lnTo>
                  <a:pt x="2600" y="9228"/>
                </a:lnTo>
                <a:lnTo>
                  <a:pt x="3023" y="8474"/>
                </a:lnTo>
                <a:lnTo>
                  <a:pt x="3507" y="7533"/>
                </a:lnTo>
                <a:lnTo>
                  <a:pt x="3991" y="6780"/>
                </a:lnTo>
                <a:lnTo>
                  <a:pt x="4473" y="6026"/>
                </a:lnTo>
                <a:lnTo>
                  <a:pt x="4957" y="5273"/>
                </a:lnTo>
                <a:lnTo>
                  <a:pt x="5381" y="4519"/>
                </a:lnTo>
                <a:lnTo>
                  <a:pt x="5864" y="3955"/>
                </a:lnTo>
                <a:lnTo>
                  <a:pt x="6227" y="3389"/>
                </a:lnTo>
                <a:lnTo>
                  <a:pt x="6590" y="3013"/>
                </a:lnTo>
                <a:lnTo>
                  <a:pt x="6892" y="2637"/>
                </a:lnTo>
                <a:lnTo>
                  <a:pt x="7194" y="2260"/>
                </a:lnTo>
                <a:lnTo>
                  <a:pt x="7496" y="2072"/>
                </a:lnTo>
                <a:lnTo>
                  <a:pt x="7920" y="1883"/>
                </a:lnTo>
                <a:lnTo>
                  <a:pt x="8102" y="1695"/>
                </a:lnTo>
                <a:lnTo>
                  <a:pt x="8404" y="1695"/>
                </a:lnTo>
                <a:lnTo>
                  <a:pt x="8646" y="1506"/>
                </a:lnTo>
                <a:lnTo>
                  <a:pt x="8948" y="1506"/>
                </a:lnTo>
                <a:lnTo>
                  <a:pt x="9673" y="1318"/>
                </a:lnTo>
                <a:lnTo>
                  <a:pt x="10459" y="1130"/>
                </a:lnTo>
                <a:lnTo>
                  <a:pt x="11366" y="942"/>
                </a:lnTo>
                <a:lnTo>
                  <a:pt x="12273" y="754"/>
                </a:lnTo>
                <a:lnTo>
                  <a:pt x="13240" y="565"/>
                </a:lnTo>
                <a:lnTo>
                  <a:pt x="14268" y="376"/>
                </a:lnTo>
                <a:lnTo>
                  <a:pt x="15356" y="188"/>
                </a:lnTo>
                <a:lnTo>
                  <a:pt x="16384" y="0"/>
                </a:lnTo>
              </a:path>
            </a:pathLst>
          </a:cu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390525</xdr:colOff>
      <xdr:row>8</xdr:row>
      <xdr:rowOff>0</xdr:rowOff>
    </xdr:from>
    <xdr:to>
      <xdr:col>1</xdr:col>
      <xdr:colOff>390525</xdr:colOff>
      <xdr:row>8</xdr:row>
      <xdr:rowOff>142875</xdr:rowOff>
    </xdr:to>
    <xdr:sp>
      <xdr:nvSpPr>
        <xdr:cNvPr id="19" name="Line 33"/>
        <xdr:cNvSpPr>
          <a:spLocks/>
        </xdr:cNvSpPr>
      </xdr:nvSpPr>
      <xdr:spPr>
        <a:xfrm>
          <a:off x="390525" y="1562100"/>
          <a:ext cx="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640"/>
  <sheetViews>
    <sheetView workbookViewId="0" topLeftCell="A1">
      <selection activeCell="A1" sqref="A1"/>
    </sheetView>
  </sheetViews>
  <sheetFormatPr defaultColWidth="9.140625" defaultRowHeight="12.75"/>
  <cols>
    <col min="1" max="1" width="9.140625" style="30" customWidth="1"/>
    <col min="2" max="2" width="10.7109375" style="41" customWidth="1"/>
    <col min="23" max="23" width="12.421875" style="0" customWidth="1"/>
  </cols>
  <sheetData>
    <row r="2" spans="22:38" ht="12.75">
      <c r="V2" s="1" t="s">
        <v>111</v>
      </c>
      <c r="W2">
        <f>COMPUTATION!B43</f>
        <v>1.7782794100389193E-06</v>
      </c>
      <c r="AB2" t="s">
        <v>112</v>
      </c>
      <c r="AK2" s="1" t="s">
        <v>113</v>
      </c>
      <c r="AL2" s="26">
        <f>COMPUTATION!B32</f>
        <v>1</v>
      </c>
    </row>
    <row r="3" spans="22:38" ht="12.75">
      <c r="V3" s="15" t="s">
        <v>114</v>
      </c>
      <c r="W3">
        <f>-LOG(W2)</f>
        <v>5.750000000000001</v>
      </c>
      <c r="AB3" t="s">
        <v>115</v>
      </c>
      <c r="AC3">
        <f>COMPUTATION!B37^2/COMPUTATION!B46</f>
        <v>0.00018864371377996949</v>
      </c>
      <c r="AK3" s="1" t="s">
        <v>116</v>
      </c>
      <c r="AL3">
        <f>IF(AL2&lt;0.8,MOD(AL2,0.2),MOD(AL2,0.1))</f>
        <v>-5.551115123125783E-17</v>
      </c>
    </row>
    <row r="4" spans="1:38" ht="12.75">
      <c r="A4"/>
      <c r="B4"/>
      <c r="V4" s="1" t="s">
        <v>116</v>
      </c>
      <c r="W4">
        <f>MOD(W3,1)</f>
        <v>0.7500000000000009</v>
      </c>
      <c r="AK4" s="1" t="s">
        <v>117</v>
      </c>
      <c r="AL4">
        <f>IF(AL3&gt;0,AL3/0.2,0)</f>
        <v>0</v>
      </c>
    </row>
    <row r="5" spans="1:30" ht="12.75">
      <c r="A5" s="30" t="s">
        <v>118</v>
      </c>
      <c r="B5" s="41">
        <v>1</v>
      </c>
      <c r="C5">
        <v>0.1</v>
      </c>
      <c r="D5">
        <v>0.01</v>
      </c>
      <c r="E5">
        <v>0.001</v>
      </c>
      <c r="F5">
        <v>0.0001</v>
      </c>
      <c r="G5">
        <v>1E-05</v>
      </c>
      <c r="H5">
        <v>1.0000000000000002E-06</v>
      </c>
      <c r="I5">
        <v>1.0000000000000002E-07</v>
      </c>
      <c r="J5">
        <v>1.0000000000000002E-08</v>
      </c>
      <c r="K5">
        <v>1.0000000000000003E-09</v>
      </c>
      <c r="M5" t="s">
        <v>119</v>
      </c>
      <c r="AD5" t="s">
        <v>119</v>
      </c>
    </row>
    <row r="6" spans="2:37" ht="12.75">
      <c r="B6" s="41" t="s">
        <v>120</v>
      </c>
      <c r="C6">
        <v>1</v>
      </c>
      <c r="D6">
        <v>2</v>
      </c>
      <c r="E6">
        <v>3</v>
      </c>
      <c r="F6">
        <v>4</v>
      </c>
      <c r="G6">
        <v>5</v>
      </c>
      <c r="H6">
        <v>6</v>
      </c>
      <c r="I6">
        <v>7</v>
      </c>
      <c r="J6">
        <v>8</v>
      </c>
      <c r="K6">
        <v>9</v>
      </c>
      <c r="M6">
        <v>1</v>
      </c>
      <c r="N6">
        <v>2</v>
      </c>
      <c r="O6">
        <v>3</v>
      </c>
      <c r="P6">
        <v>4</v>
      </c>
      <c r="Q6">
        <v>5</v>
      </c>
      <c r="R6">
        <v>6</v>
      </c>
      <c r="S6">
        <v>7</v>
      </c>
      <c r="T6">
        <v>8</v>
      </c>
      <c r="W6">
        <v>0.2</v>
      </c>
      <c r="X6">
        <v>0.4</v>
      </c>
      <c r="Y6">
        <v>0.6</v>
      </c>
      <c r="Z6">
        <v>0.8</v>
      </c>
      <c r="AA6">
        <v>0.9</v>
      </c>
      <c r="AB6">
        <v>1</v>
      </c>
      <c r="AD6">
        <v>0.2</v>
      </c>
      <c r="AE6">
        <v>0.4</v>
      </c>
      <c r="AF6">
        <v>0.6</v>
      </c>
      <c r="AG6">
        <v>0.8</v>
      </c>
      <c r="AH6">
        <v>0.9</v>
      </c>
      <c r="AJ6" t="s">
        <v>131</v>
      </c>
      <c r="AK6" t="s">
        <v>121</v>
      </c>
    </row>
    <row r="7" spans="1:37" ht="12.75">
      <c r="A7" s="30">
        <v>2</v>
      </c>
      <c r="B7" s="41">
        <v>-3</v>
      </c>
      <c r="C7">
        <v>0.97677</v>
      </c>
      <c r="D7">
        <v>0.99186</v>
      </c>
      <c r="E7">
        <v>0.99677</v>
      </c>
      <c r="F7">
        <v>0.99842</v>
      </c>
      <c r="G7">
        <v>0.99904</v>
      </c>
      <c r="H7">
        <v>0.99932</v>
      </c>
      <c r="I7">
        <v>0.99947</v>
      </c>
      <c r="J7">
        <v>0.99956</v>
      </c>
      <c r="K7">
        <v>0.99962</v>
      </c>
      <c r="M7">
        <f aca="true" t="shared" si="0" ref="M7:M38">D7-C7</f>
        <v>0.015089999999999937</v>
      </c>
      <c r="N7">
        <f aca="true" t="shared" si="1" ref="N7:N38">E7-D7</f>
        <v>0.004910000000000081</v>
      </c>
      <c r="O7">
        <f aca="true" t="shared" si="2" ref="O7:O38">F7-E7</f>
        <v>0.0016499999999999293</v>
      </c>
      <c r="P7">
        <f aca="true" t="shared" si="3" ref="P7:P38">G7-F7</f>
        <v>0.0006200000000000649</v>
      </c>
      <c r="Q7">
        <f aca="true" t="shared" si="4" ref="Q7:Q38">H7-G7</f>
        <v>0.00027999999999994696</v>
      </c>
      <c r="R7">
        <f aca="true" t="shared" si="5" ref="R7:R38">I7-H7</f>
        <v>0.00014999999999998348</v>
      </c>
      <c r="S7">
        <f aca="true" t="shared" si="6" ref="S7:S38">J7-I7</f>
        <v>9.00000000000345E-05</v>
      </c>
      <c r="T7">
        <f aca="true" t="shared" si="7" ref="T7:T38">K7-J7</f>
        <v>5.999999999994898E-05</v>
      </c>
      <c r="W7" s="41">
        <f aca="true" t="shared" si="8" ref="W7:W38">HLOOKUP($W$3,$C$528:$K$629,A529)+HLOOKUP($W$3,$M$528:$T$629,A529)*$W$4</f>
        <v>0.1996125</v>
      </c>
      <c r="X7" s="41">
        <f aca="true" t="shared" si="9" ref="X7:X38">HLOOKUP($W$3,$C$423:$K$524,A424)+HLOOKUP($W$3,$M$423:$T$524,A424)*$W$4</f>
        <v>0.3995425</v>
      </c>
      <c r="Y7" s="41">
        <f aca="true" t="shared" si="10" ref="Y7:Y38">HLOOKUP($W$3,$C$318:$K$419,A319)+HLOOKUP($W$3,$M$318:$T$419,A319)*$W$4</f>
        <v>0.599495</v>
      </c>
      <c r="Z7" s="41">
        <f aca="true" t="shared" si="11" ref="Z7:Z38">HLOOKUP($W$3,$C$214:$K$315,A215)+HLOOKUP($W$3,$M$214:$T$315,A215)*$W$4</f>
        <v>0.7993600000000001</v>
      </c>
      <c r="AA7" s="41">
        <f aca="true" t="shared" si="12" ref="AA7:AA38">HLOOKUP($W$3,$C$110:$K$211,A111)+HLOOKUP($W$3,$M$110:$T$211,A111)*$W$4</f>
        <v>0.899325</v>
      </c>
      <c r="AB7" s="41">
        <f aca="true" t="shared" si="13" ref="AB7:AB38">HLOOKUP($W$3,$C$6:$K$107,A7)+HLOOKUP($W$3,$M$6:$T$107,A7)*$W$4</f>
        <v>0.99925</v>
      </c>
      <c r="AD7" s="41">
        <f aca="true" t="shared" si="14" ref="AD7:AD38">X7-W7</f>
        <v>0.19993000000000002</v>
      </c>
      <c r="AE7" s="41">
        <f aca="true" t="shared" si="15" ref="AE7:AE38">Y7-X7</f>
        <v>0.19995249999999998</v>
      </c>
      <c r="AF7" s="41">
        <f aca="true" t="shared" si="16" ref="AF7:AF38">Z7-Y7</f>
        <v>0.19986500000000007</v>
      </c>
      <c r="AG7" s="41">
        <f aca="true" t="shared" si="17" ref="AG7:AG38">(AA7-Z7)*2</f>
        <v>0.19992999999999994</v>
      </c>
      <c r="AH7" s="41">
        <f aca="true" t="shared" si="18" ref="AH7:AH38">(AB7-AA7)*2</f>
        <v>0.19984999999999986</v>
      </c>
      <c r="AI7" s="41"/>
      <c r="AJ7" s="33">
        <f aca="true" t="shared" si="19" ref="AJ7:AJ38">$AC$3*10^B7</f>
        <v>1.8864371377996948E-07</v>
      </c>
      <c r="AK7">
        <f aca="true" t="shared" si="20" ref="AK7:AK38">HLOOKUP($AL$2,$W$6:$AB$107,A7)+HLOOKUP($AL$2,$AD$6:$AG$107,A7)*$AL$4</f>
        <v>0.99925</v>
      </c>
    </row>
    <row r="8" spans="1:37" ht="12.75">
      <c r="A8" s="30">
        <f aca="true" t="shared" si="21" ref="A8:A39">A7+1</f>
        <v>3</v>
      </c>
      <c r="B8" s="41">
        <v>-2.9499994017142384</v>
      </c>
      <c r="C8">
        <v>0.97537</v>
      </c>
      <c r="D8">
        <v>0.99135</v>
      </c>
      <c r="E8">
        <v>0.99654</v>
      </c>
      <c r="F8">
        <v>0.99829</v>
      </c>
      <c r="G8">
        <v>0.99896</v>
      </c>
      <c r="H8">
        <v>0.99925</v>
      </c>
      <c r="I8">
        <v>0.99942</v>
      </c>
      <c r="J8">
        <v>0.99952</v>
      </c>
      <c r="K8">
        <v>0.99959</v>
      </c>
      <c r="M8">
        <f t="shared" si="0"/>
        <v>0.015979999999999994</v>
      </c>
      <c r="N8">
        <f t="shared" si="1"/>
        <v>0.005190000000000028</v>
      </c>
      <c r="O8">
        <f t="shared" si="2"/>
        <v>0.0017500000000000293</v>
      </c>
      <c r="P8">
        <f t="shared" si="3"/>
        <v>0.0006699999999999484</v>
      </c>
      <c r="Q8">
        <f t="shared" si="4"/>
        <v>0.00029000000000001247</v>
      </c>
      <c r="R8">
        <f t="shared" si="5"/>
        <v>0.00017000000000000348</v>
      </c>
      <c r="S8">
        <f t="shared" si="6"/>
        <v>9.999999999998899E-05</v>
      </c>
      <c r="T8">
        <f t="shared" si="7"/>
        <v>7.00000000000145E-05</v>
      </c>
      <c r="W8" s="41">
        <f t="shared" si="8"/>
        <v>0.19957750000000002</v>
      </c>
      <c r="X8" s="41">
        <f t="shared" si="9"/>
        <v>0.3994975</v>
      </c>
      <c r="Y8" s="41">
        <f t="shared" si="10"/>
        <v>0.59944</v>
      </c>
      <c r="Z8" s="41">
        <f t="shared" si="11"/>
        <v>0.799305</v>
      </c>
      <c r="AA8" s="41">
        <f t="shared" si="12"/>
        <v>0.8992600000000001</v>
      </c>
      <c r="AB8" s="41">
        <f t="shared" si="13"/>
        <v>0.9991774999999999</v>
      </c>
      <c r="AD8" s="41">
        <f t="shared" si="14"/>
        <v>0.19992</v>
      </c>
      <c r="AE8" s="41">
        <f t="shared" si="15"/>
        <v>0.19994249999999997</v>
      </c>
      <c r="AF8" s="41">
        <f t="shared" si="16"/>
        <v>0.19986500000000007</v>
      </c>
      <c r="AG8" s="41">
        <f t="shared" si="17"/>
        <v>0.19991000000000003</v>
      </c>
      <c r="AH8" s="41">
        <f t="shared" si="18"/>
        <v>0.19983499999999976</v>
      </c>
      <c r="AI8" s="41"/>
      <c r="AJ8" s="33">
        <f t="shared" si="19"/>
        <v>2.1166201973540112E-07</v>
      </c>
      <c r="AK8">
        <f t="shared" si="20"/>
        <v>0.9991774999999999</v>
      </c>
    </row>
    <row r="9" spans="1:37" ht="12.75">
      <c r="A9" s="30">
        <f t="shared" si="21"/>
        <v>4</v>
      </c>
      <c r="B9" s="41">
        <v>-2.899998417198648</v>
      </c>
      <c r="C9">
        <v>0.97388</v>
      </c>
      <c r="D9">
        <v>0.99085</v>
      </c>
      <c r="E9">
        <v>0.99628</v>
      </c>
      <c r="F9">
        <v>0.99815</v>
      </c>
      <c r="G9">
        <v>0.99886</v>
      </c>
      <c r="H9">
        <v>0.99919</v>
      </c>
      <c r="I9">
        <v>0.99937</v>
      </c>
      <c r="J9">
        <v>0.99948</v>
      </c>
      <c r="K9">
        <v>0.99955</v>
      </c>
      <c r="M9">
        <f t="shared" si="0"/>
        <v>0.01697000000000004</v>
      </c>
      <c r="N9">
        <f t="shared" si="1"/>
        <v>0.005430000000000046</v>
      </c>
      <c r="O9">
        <f t="shared" si="2"/>
        <v>0.0018699999999999273</v>
      </c>
      <c r="P9">
        <f t="shared" si="3"/>
        <v>0.0007099999999999884</v>
      </c>
      <c r="Q9">
        <f t="shared" si="4"/>
        <v>0.0003300000000000525</v>
      </c>
      <c r="R9">
        <f t="shared" si="5"/>
        <v>0.00017999999999995797</v>
      </c>
      <c r="S9">
        <f t="shared" si="6"/>
        <v>0.0001100000000000545</v>
      </c>
      <c r="T9">
        <f t="shared" si="7"/>
        <v>7.00000000000145E-05</v>
      </c>
      <c r="W9" s="41">
        <f t="shared" si="8"/>
        <v>0.1995325</v>
      </c>
      <c r="X9" s="41">
        <f t="shared" si="9"/>
        <v>0.39944250000000003</v>
      </c>
      <c r="Y9" s="41">
        <f t="shared" si="10"/>
        <v>0.5993775</v>
      </c>
      <c r="Z9" s="41">
        <f t="shared" si="11"/>
        <v>0.7992375</v>
      </c>
      <c r="AA9" s="41">
        <f t="shared" si="12"/>
        <v>0.8991925</v>
      </c>
      <c r="AB9" s="41">
        <f t="shared" si="13"/>
        <v>0.9991075</v>
      </c>
      <c r="AD9" s="41">
        <f t="shared" si="14"/>
        <v>0.19991000000000003</v>
      </c>
      <c r="AE9" s="41">
        <f t="shared" si="15"/>
        <v>0.19993499999999997</v>
      </c>
      <c r="AF9" s="41">
        <f t="shared" si="16"/>
        <v>0.19986000000000004</v>
      </c>
      <c r="AG9" s="41">
        <f t="shared" si="17"/>
        <v>0.1999099999999998</v>
      </c>
      <c r="AH9" s="41">
        <f t="shared" si="18"/>
        <v>0.19983000000000017</v>
      </c>
      <c r="AI9" s="41"/>
      <c r="AJ9" s="33">
        <f t="shared" si="19"/>
        <v>2.3748923058901684E-07</v>
      </c>
      <c r="AK9">
        <f t="shared" si="20"/>
        <v>0.9991075</v>
      </c>
    </row>
    <row r="10" spans="1:37" ht="12.75">
      <c r="A10" s="30">
        <f t="shared" si="21"/>
        <v>5</v>
      </c>
      <c r="B10" s="41">
        <v>-2.849999245077863</v>
      </c>
      <c r="C10">
        <v>0.9723</v>
      </c>
      <c r="D10">
        <v>0.99012</v>
      </c>
      <c r="E10">
        <v>0.99601</v>
      </c>
      <c r="F10">
        <v>0.998</v>
      </c>
      <c r="G10">
        <v>0.99876</v>
      </c>
      <c r="H10">
        <v>0.99911</v>
      </c>
      <c r="I10">
        <v>0.99931</v>
      </c>
      <c r="J10">
        <v>0.99943</v>
      </c>
      <c r="K10">
        <v>0.99951</v>
      </c>
      <c r="M10">
        <f t="shared" si="0"/>
        <v>0.017819999999999947</v>
      </c>
      <c r="N10">
        <f t="shared" si="1"/>
        <v>0.005889999999999951</v>
      </c>
      <c r="O10">
        <f t="shared" si="2"/>
        <v>0.0019900000000000473</v>
      </c>
      <c r="P10">
        <f t="shared" si="3"/>
        <v>0.0007599999999999829</v>
      </c>
      <c r="Q10">
        <f t="shared" si="4"/>
        <v>0.0003500000000000725</v>
      </c>
      <c r="R10">
        <f t="shared" si="5"/>
        <v>0.00019999999999997797</v>
      </c>
      <c r="S10">
        <f t="shared" si="6"/>
        <v>0.00012000000000000899</v>
      </c>
      <c r="T10">
        <f t="shared" si="7"/>
        <v>7.999999999996898E-05</v>
      </c>
      <c r="W10" s="41">
        <f t="shared" si="8"/>
        <v>0.19948749999999998</v>
      </c>
      <c r="X10" s="41">
        <f t="shared" si="9"/>
        <v>0.3993875</v>
      </c>
      <c r="Y10" s="41">
        <f t="shared" si="10"/>
        <v>0.59931</v>
      </c>
      <c r="Z10" s="41">
        <f t="shared" si="11"/>
        <v>0.7991625</v>
      </c>
      <c r="AA10" s="41">
        <f t="shared" si="12"/>
        <v>0.899115</v>
      </c>
      <c r="AB10" s="41">
        <f t="shared" si="13"/>
        <v>0.9990225</v>
      </c>
      <c r="AD10" s="41">
        <f t="shared" si="14"/>
        <v>0.19990000000000002</v>
      </c>
      <c r="AE10" s="41">
        <f t="shared" si="15"/>
        <v>0.1999225</v>
      </c>
      <c r="AF10" s="41">
        <f t="shared" si="16"/>
        <v>0.1998525</v>
      </c>
      <c r="AG10" s="41">
        <f t="shared" si="17"/>
        <v>0.199905</v>
      </c>
      <c r="AH10" s="41">
        <f t="shared" si="18"/>
        <v>0.19981500000000008</v>
      </c>
      <c r="AI10" s="41"/>
      <c r="AJ10" s="33">
        <f t="shared" si="19"/>
        <v>2.66466791462758E-07</v>
      </c>
      <c r="AK10">
        <f t="shared" si="20"/>
        <v>0.9990225</v>
      </c>
    </row>
    <row r="11" spans="1:37" ht="12.75">
      <c r="A11" s="30">
        <f t="shared" si="21"/>
        <v>6</v>
      </c>
      <c r="B11" s="41">
        <v>-2.8000008748032035</v>
      </c>
      <c r="C11">
        <v>0.97062</v>
      </c>
      <c r="D11">
        <v>0.98951</v>
      </c>
      <c r="E11">
        <v>0.99571</v>
      </c>
      <c r="F11">
        <v>0.99783</v>
      </c>
      <c r="G11">
        <v>0.99865</v>
      </c>
      <c r="H11">
        <v>0.99903</v>
      </c>
      <c r="I11">
        <v>0.99925</v>
      </c>
      <c r="J11">
        <v>0.99938</v>
      </c>
      <c r="K11">
        <v>0.99946</v>
      </c>
      <c r="M11">
        <f t="shared" si="0"/>
        <v>0.018889999999999962</v>
      </c>
      <c r="N11">
        <f t="shared" si="1"/>
        <v>0.006199999999999983</v>
      </c>
      <c r="O11">
        <f t="shared" si="2"/>
        <v>0.0021200000000000108</v>
      </c>
      <c r="P11">
        <f t="shared" si="3"/>
        <v>0.0008200000000000429</v>
      </c>
      <c r="Q11">
        <f t="shared" si="4"/>
        <v>0.00037999999999993594</v>
      </c>
      <c r="R11">
        <f t="shared" si="5"/>
        <v>0.00021999999999999797</v>
      </c>
      <c r="S11">
        <f t="shared" si="6"/>
        <v>0.0001300000000000745</v>
      </c>
      <c r="T11">
        <f t="shared" si="7"/>
        <v>7.999999999996898E-05</v>
      </c>
      <c r="W11" s="41">
        <f t="shared" si="8"/>
        <v>0.199435</v>
      </c>
      <c r="X11" s="41">
        <f t="shared" si="9"/>
        <v>0.3993225</v>
      </c>
      <c r="Y11" s="41">
        <f t="shared" si="10"/>
        <v>0.5992425</v>
      </c>
      <c r="Z11" s="41">
        <f t="shared" si="11"/>
        <v>0.799075</v>
      </c>
      <c r="AA11" s="41">
        <f t="shared" si="12"/>
        <v>0.8990275</v>
      </c>
      <c r="AB11" s="41">
        <f t="shared" si="13"/>
        <v>0.998935</v>
      </c>
      <c r="AD11" s="41">
        <f t="shared" si="14"/>
        <v>0.19988750000000002</v>
      </c>
      <c r="AE11" s="41">
        <f t="shared" si="15"/>
        <v>0.19992</v>
      </c>
      <c r="AF11" s="41">
        <f t="shared" si="16"/>
        <v>0.19983249999999997</v>
      </c>
      <c r="AG11" s="41">
        <f t="shared" si="17"/>
        <v>0.199905</v>
      </c>
      <c r="AH11" s="41">
        <f t="shared" si="18"/>
        <v>0.19981500000000008</v>
      </c>
      <c r="AI11" s="41"/>
      <c r="AJ11" s="33">
        <f t="shared" si="19"/>
        <v>2.9897953553273544E-07</v>
      </c>
      <c r="AK11">
        <f t="shared" si="20"/>
        <v>0.998935</v>
      </c>
    </row>
    <row r="12" spans="1:37" ht="12.75">
      <c r="A12" s="30">
        <f t="shared" si="21"/>
        <v>7</v>
      </c>
      <c r="B12" s="41">
        <v>-2.7499998559187064</v>
      </c>
      <c r="C12">
        <v>0.96884</v>
      </c>
      <c r="D12">
        <v>0.9888</v>
      </c>
      <c r="E12">
        <v>0.99538</v>
      </c>
      <c r="F12">
        <v>0.99765</v>
      </c>
      <c r="G12">
        <v>0.99853</v>
      </c>
      <c r="H12">
        <v>0.99894</v>
      </c>
      <c r="I12">
        <v>0.99918</v>
      </c>
      <c r="J12">
        <v>0.99932</v>
      </c>
      <c r="K12">
        <v>0.99941</v>
      </c>
      <c r="M12">
        <f t="shared" si="0"/>
        <v>0.019959999999999978</v>
      </c>
      <c r="N12">
        <f t="shared" si="1"/>
        <v>0.00658000000000003</v>
      </c>
      <c r="O12">
        <f t="shared" si="2"/>
        <v>0.0022699999999999942</v>
      </c>
      <c r="P12">
        <f t="shared" si="3"/>
        <v>0.0008799999999999919</v>
      </c>
      <c r="Q12">
        <f t="shared" si="4"/>
        <v>0.00041000000000002146</v>
      </c>
      <c r="R12">
        <f t="shared" si="5"/>
        <v>0.00023999999999990695</v>
      </c>
      <c r="S12">
        <f t="shared" si="6"/>
        <v>0.000140000000000029</v>
      </c>
      <c r="T12">
        <f t="shared" si="7"/>
        <v>9.00000000000345E-05</v>
      </c>
      <c r="W12" s="41">
        <f t="shared" si="8"/>
        <v>0.199385</v>
      </c>
      <c r="X12" s="41">
        <f t="shared" si="9"/>
        <v>0.399255</v>
      </c>
      <c r="Y12" s="41">
        <f t="shared" si="10"/>
        <v>0.5991575</v>
      </c>
      <c r="Z12" s="41">
        <f t="shared" si="11"/>
        <v>0.7989875000000001</v>
      </c>
      <c r="AA12" s="41">
        <f t="shared" si="12"/>
        <v>0.8989325</v>
      </c>
      <c r="AB12" s="41">
        <f t="shared" si="13"/>
        <v>0.9988375</v>
      </c>
      <c r="AD12" s="41">
        <f t="shared" si="14"/>
        <v>0.19987000000000002</v>
      </c>
      <c r="AE12" s="41">
        <f t="shared" si="15"/>
        <v>0.19990249999999998</v>
      </c>
      <c r="AF12" s="41">
        <f t="shared" si="16"/>
        <v>0.19983000000000006</v>
      </c>
      <c r="AG12" s="41">
        <f t="shared" si="17"/>
        <v>0.1998899999999999</v>
      </c>
      <c r="AH12" s="41">
        <f t="shared" si="18"/>
        <v>0.19981000000000004</v>
      </c>
      <c r="AI12" s="41"/>
      <c r="AJ12" s="33">
        <f t="shared" si="19"/>
        <v>3.354613433406439E-07</v>
      </c>
      <c r="AK12">
        <f t="shared" si="20"/>
        <v>0.9988375</v>
      </c>
    </row>
    <row r="13" spans="1:37" ht="12.75">
      <c r="A13" s="30">
        <f t="shared" si="21"/>
        <v>8</v>
      </c>
      <c r="B13" s="41">
        <v>-2.7000005038830164</v>
      </c>
      <c r="C13">
        <v>0.96694</v>
      </c>
      <c r="D13">
        <v>0.98806</v>
      </c>
      <c r="E13">
        <v>0.99503</v>
      </c>
      <c r="F13">
        <v>0.99744</v>
      </c>
      <c r="G13">
        <v>0.99839</v>
      </c>
      <c r="H13">
        <v>0.99884</v>
      </c>
      <c r="I13">
        <v>0.9991</v>
      </c>
      <c r="J13">
        <v>0.99925</v>
      </c>
      <c r="K13">
        <v>0.99936</v>
      </c>
      <c r="M13">
        <f t="shared" si="0"/>
        <v>0.021120000000000028</v>
      </c>
      <c r="N13">
        <f t="shared" si="1"/>
        <v>0.006969999999999921</v>
      </c>
      <c r="O13">
        <f t="shared" si="2"/>
        <v>0.0024100000000000232</v>
      </c>
      <c r="P13">
        <f t="shared" si="3"/>
        <v>0.0009500000000000064</v>
      </c>
      <c r="Q13">
        <f t="shared" si="4"/>
        <v>0.00044999999999995044</v>
      </c>
      <c r="R13">
        <f t="shared" si="5"/>
        <v>0.000260000000000038</v>
      </c>
      <c r="S13">
        <f t="shared" si="6"/>
        <v>0.00014999999999998348</v>
      </c>
      <c r="T13">
        <f t="shared" si="7"/>
        <v>0.0001100000000000545</v>
      </c>
      <c r="W13" s="41">
        <f t="shared" si="8"/>
        <v>0.19932</v>
      </c>
      <c r="X13" s="41">
        <f t="shared" si="9"/>
        <v>0.3991775</v>
      </c>
      <c r="Y13" s="41">
        <f t="shared" si="10"/>
        <v>0.5990675</v>
      </c>
      <c r="Z13" s="41">
        <f t="shared" si="11"/>
        <v>0.7988875</v>
      </c>
      <c r="AA13" s="41">
        <f t="shared" si="12"/>
        <v>0.8988225</v>
      </c>
      <c r="AB13" s="41">
        <f t="shared" si="13"/>
        <v>0.9987275</v>
      </c>
      <c r="AD13" s="41">
        <f t="shared" si="14"/>
        <v>0.19985750000000002</v>
      </c>
      <c r="AE13" s="41">
        <f t="shared" si="15"/>
        <v>0.19988999999999996</v>
      </c>
      <c r="AF13" s="41">
        <f t="shared" si="16"/>
        <v>0.19982</v>
      </c>
      <c r="AG13" s="41">
        <f t="shared" si="17"/>
        <v>0.19987</v>
      </c>
      <c r="AH13" s="41">
        <f t="shared" si="18"/>
        <v>0.19981000000000004</v>
      </c>
      <c r="AI13" s="41"/>
      <c r="AJ13" s="33">
        <f t="shared" si="19"/>
        <v>3.7639325635662157E-07</v>
      </c>
      <c r="AK13">
        <f t="shared" si="20"/>
        <v>0.9987275</v>
      </c>
    </row>
    <row r="14" spans="1:37" ht="12.75">
      <c r="A14" s="30">
        <f t="shared" si="21"/>
        <v>9</v>
      </c>
      <c r="B14" s="41">
        <v>-2.650000220873455</v>
      </c>
      <c r="C14">
        <v>0.96493</v>
      </c>
      <c r="D14">
        <v>0.98726</v>
      </c>
      <c r="E14">
        <v>0.99465</v>
      </c>
      <c r="F14">
        <v>0.99722</v>
      </c>
      <c r="G14">
        <v>0.99824</v>
      </c>
      <c r="H14">
        <v>0.99873</v>
      </c>
      <c r="I14">
        <v>0.99901</v>
      </c>
      <c r="J14">
        <v>0.99918</v>
      </c>
      <c r="K14">
        <v>0.99929</v>
      </c>
      <c r="M14">
        <f t="shared" si="0"/>
        <v>0.022330000000000072</v>
      </c>
      <c r="N14">
        <f t="shared" si="1"/>
        <v>0.007390000000000008</v>
      </c>
      <c r="O14">
        <f t="shared" si="2"/>
        <v>0.002569999999999961</v>
      </c>
      <c r="P14">
        <f t="shared" si="3"/>
        <v>0.0010200000000000209</v>
      </c>
      <c r="Q14">
        <f t="shared" si="4"/>
        <v>0.0004899999999999904</v>
      </c>
      <c r="R14">
        <f t="shared" si="5"/>
        <v>0.00027999999999994696</v>
      </c>
      <c r="S14">
        <f t="shared" si="6"/>
        <v>0.00017000000000000348</v>
      </c>
      <c r="T14">
        <f t="shared" si="7"/>
        <v>0.0001100000000000545</v>
      </c>
      <c r="W14" s="41">
        <f t="shared" si="8"/>
        <v>0.19925500000000002</v>
      </c>
      <c r="X14" s="41">
        <f t="shared" si="9"/>
        <v>0.3990975</v>
      </c>
      <c r="Y14" s="41">
        <f t="shared" si="10"/>
        <v>0.59897</v>
      </c>
      <c r="Z14" s="41">
        <f t="shared" si="11"/>
        <v>0.7987775</v>
      </c>
      <c r="AA14" s="41">
        <f t="shared" si="12"/>
        <v>0.898705</v>
      </c>
      <c r="AB14" s="41">
        <f t="shared" si="13"/>
        <v>0.9986075</v>
      </c>
      <c r="AD14" s="41">
        <f t="shared" si="14"/>
        <v>0.19984249999999998</v>
      </c>
      <c r="AE14" s="41">
        <f t="shared" si="15"/>
        <v>0.1998725</v>
      </c>
      <c r="AF14" s="41">
        <f t="shared" si="16"/>
        <v>0.19980750000000003</v>
      </c>
      <c r="AG14" s="41">
        <f t="shared" si="17"/>
        <v>0.1998549999999999</v>
      </c>
      <c r="AH14" s="41">
        <f t="shared" si="18"/>
        <v>0.199805</v>
      </c>
      <c r="AI14" s="41"/>
      <c r="AJ14" s="33">
        <f t="shared" si="19"/>
        <v>4.223204549134933E-07</v>
      </c>
      <c r="AK14">
        <f t="shared" si="20"/>
        <v>0.9986075</v>
      </c>
    </row>
    <row r="15" spans="1:37" ht="12.75">
      <c r="A15" s="30">
        <f t="shared" si="21"/>
        <v>10</v>
      </c>
      <c r="B15" s="41">
        <v>-2.59999938302362</v>
      </c>
      <c r="C15">
        <v>0.96279</v>
      </c>
      <c r="D15">
        <v>0.9864</v>
      </c>
      <c r="E15">
        <v>0.99424</v>
      </c>
      <c r="F15">
        <v>0.99698</v>
      </c>
      <c r="G15">
        <v>0.99808</v>
      </c>
      <c r="H15">
        <v>0.9986</v>
      </c>
      <c r="I15">
        <v>0.99891</v>
      </c>
      <c r="J15">
        <v>0.99909</v>
      </c>
      <c r="K15">
        <v>0.99922</v>
      </c>
      <c r="M15">
        <f t="shared" si="0"/>
        <v>0.02361000000000002</v>
      </c>
      <c r="N15">
        <f t="shared" si="1"/>
        <v>0.007839999999999958</v>
      </c>
      <c r="O15">
        <f t="shared" si="2"/>
        <v>0.0027399999999999647</v>
      </c>
      <c r="P15">
        <f t="shared" si="3"/>
        <v>0.0010999999999999899</v>
      </c>
      <c r="Q15">
        <f t="shared" si="4"/>
        <v>0.000520000000000076</v>
      </c>
      <c r="R15">
        <f t="shared" si="5"/>
        <v>0.00030999999999992145</v>
      </c>
      <c r="S15">
        <f t="shared" si="6"/>
        <v>0.000180000000000069</v>
      </c>
      <c r="T15">
        <f t="shared" si="7"/>
        <v>0.00012999999999996348</v>
      </c>
      <c r="W15" s="41">
        <f t="shared" si="8"/>
        <v>0.199185</v>
      </c>
      <c r="X15" s="41">
        <f t="shared" si="9"/>
        <v>0.39901000000000003</v>
      </c>
      <c r="Y15" s="41">
        <f t="shared" si="10"/>
        <v>0.5988600000000001</v>
      </c>
      <c r="Z15" s="41">
        <f t="shared" si="11"/>
        <v>0.79865</v>
      </c>
      <c r="AA15" s="41">
        <f t="shared" si="12"/>
        <v>0.898575</v>
      </c>
      <c r="AB15" s="41">
        <f t="shared" si="13"/>
        <v>0.9984700000000001</v>
      </c>
      <c r="AD15" s="41">
        <f t="shared" si="14"/>
        <v>0.19982500000000003</v>
      </c>
      <c r="AE15" s="41">
        <f t="shared" si="15"/>
        <v>0.19985000000000003</v>
      </c>
      <c r="AF15" s="41">
        <f t="shared" si="16"/>
        <v>0.1997899999999999</v>
      </c>
      <c r="AG15" s="41">
        <f t="shared" si="17"/>
        <v>0.19985000000000008</v>
      </c>
      <c r="AH15" s="41">
        <f t="shared" si="18"/>
        <v>0.19979000000000013</v>
      </c>
      <c r="AI15" s="41"/>
      <c r="AJ15" s="33">
        <f t="shared" si="19"/>
        <v>4.738522582067675E-07</v>
      </c>
      <c r="AK15">
        <f t="shared" si="20"/>
        <v>0.9984700000000001</v>
      </c>
    </row>
    <row r="16" spans="1:37" ht="12.75">
      <c r="A16" s="30">
        <f t="shared" si="21"/>
        <v>11</v>
      </c>
      <c r="B16" s="41">
        <v>-2.5500004516890256</v>
      </c>
      <c r="C16">
        <v>0.96051</v>
      </c>
      <c r="D16">
        <v>0.98547</v>
      </c>
      <c r="E16">
        <v>0.99379</v>
      </c>
      <c r="F16">
        <v>0.99671</v>
      </c>
      <c r="G16">
        <v>0.9979</v>
      </c>
      <c r="H16">
        <v>0.99846</v>
      </c>
      <c r="I16">
        <v>0.9988</v>
      </c>
      <c r="J16">
        <v>0.999</v>
      </c>
      <c r="K16">
        <v>0.99914</v>
      </c>
      <c r="M16">
        <f t="shared" si="0"/>
        <v>0.024959999999999982</v>
      </c>
      <c r="N16">
        <f t="shared" si="1"/>
        <v>0.008319999999999994</v>
      </c>
      <c r="O16">
        <f t="shared" si="2"/>
        <v>0.0029200000000000337</v>
      </c>
      <c r="P16">
        <f t="shared" si="3"/>
        <v>0.0011900000000000244</v>
      </c>
      <c r="Q16">
        <f t="shared" si="4"/>
        <v>0.0005600000000000049</v>
      </c>
      <c r="R16">
        <f t="shared" si="5"/>
        <v>0.00034000000000000696</v>
      </c>
      <c r="S16">
        <f t="shared" si="6"/>
        <v>0.00019999999999997797</v>
      </c>
      <c r="T16">
        <f t="shared" si="7"/>
        <v>0.000140000000000029</v>
      </c>
      <c r="W16" s="41">
        <f t="shared" si="8"/>
        <v>0.19910750000000002</v>
      </c>
      <c r="X16" s="41">
        <f t="shared" si="9"/>
        <v>0.3989025</v>
      </c>
      <c r="Y16" s="41">
        <f t="shared" si="10"/>
        <v>0.5987475000000001</v>
      </c>
      <c r="Z16" s="41">
        <f t="shared" si="11"/>
        <v>0.7985175</v>
      </c>
      <c r="AA16" s="41">
        <f t="shared" si="12"/>
        <v>0.8984325000000001</v>
      </c>
      <c r="AB16" s="41">
        <f t="shared" si="13"/>
        <v>0.99832</v>
      </c>
      <c r="AD16" s="41">
        <f t="shared" si="14"/>
        <v>0.19979499999999997</v>
      </c>
      <c r="AE16" s="41">
        <f t="shared" si="15"/>
        <v>0.1998450000000001</v>
      </c>
      <c r="AF16" s="41">
        <f t="shared" si="16"/>
        <v>0.1997699999999999</v>
      </c>
      <c r="AG16" s="41">
        <f t="shared" si="17"/>
        <v>0.19983000000000017</v>
      </c>
      <c r="AH16" s="41">
        <f t="shared" si="18"/>
        <v>0.1997749999999998</v>
      </c>
      <c r="AI16" s="41"/>
      <c r="AJ16" s="33">
        <f t="shared" si="19"/>
        <v>5.3166967004319E-07</v>
      </c>
      <c r="AK16">
        <f t="shared" si="20"/>
        <v>0.99832</v>
      </c>
    </row>
    <row r="17" spans="1:37" ht="12.75">
      <c r="A17" s="30">
        <f t="shared" si="21"/>
        <v>12</v>
      </c>
      <c r="B17" s="41">
        <v>-2.4999996786570646</v>
      </c>
      <c r="C17">
        <v>0.9581</v>
      </c>
      <c r="D17">
        <v>0.98448</v>
      </c>
      <c r="E17">
        <v>0.9933</v>
      </c>
      <c r="F17">
        <v>0.99642</v>
      </c>
      <c r="G17">
        <v>0.99769</v>
      </c>
      <c r="H17">
        <v>0.99831</v>
      </c>
      <c r="I17">
        <v>0.99868</v>
      </c>
      <c r="J17">
        <v>0.9989</v>
      </c>
      <c r="K17">
        <v>0.99906</v>
      </c>
      <c r="M17">
        <f t="shared" si="0"/>
        <v>0.02638000000000007</v>
      </c>
      <c r="N17">
        <f t="shared" si="1"/>
        <v>0.008819999999999939</v>
      </c>
      <c r="O17">
        <f t="shared" si="2"/>
        <v>0.0031200000000000117</v>
      </c>
      <c r="P17">
        <f t="shared" si="3"/>
        <v>0.0012699999999999934</v>
      </c>
      <c r="Q17">
        <f t="shared" si="4"/>
        <v>0.0006200000000000649</v>
      </c>
      <c r="R17">
        <f t="shared" si="5"/>
        <v>0.00036999999999998145</v>
      </c>
      <c r="S17">
        <f t="shared" si="6"/>
        <v>0.00021999999999999797</v>
      </c>
      <c r="T17">
        <f t="shared" si="7"/>
        <v>0.00015999999999993797</v>
      </c>
      <c r="W17" s="41">
        <f t="shared" si="8"/>
        <v>0.19902</v>
      </c>
      <c r="X17" s="41">
        <f t="shared" si="9"/>
        <v>0.3987925</v>
      </c>
      <c r="Y17" s="41">
        <f t="shared" si="10"/>
        <v>0.5986175</v>
      </c>
      <c r="Z17" s="41">
        <f t="shared" si="11"/>
        <v>0.7983675</v>
      </c>
      <c r="AA17" s="41">
        <f t="shared" si="12"/>
        <v>0.8982800000000001</v>
      </c>
      <c r="AB17" s="41">
        <f t="shared" si="13"/>
        <v>0.998155</v>
      </c>
      <c r="AD17" s="41">
        <f t="shared" si="14"/>
        <v>0.1997725</v>
      </c>
      <c r="AE17" s="41">
        <f t="shared" si="15"/>
        <v>0.19982500000000003</v>
      </c>
      <c r="AF17" s="41">
        <f t="shared" si="16"/>
        <v>0.19974999999999998</v>
      </c>
      <c r="AG17" s="41">
        <f t="shared" si="17"/>
        <v>0.19982500000000014</v>
      </c>
      <c r="AH17" s="41">
        <f t="shared" si="18"/>
        <v>0.19974999999999987</v>
      </c>
      <c r="AI17" s="41"/>
      <c r="AJ17" s="33">
        <f t="shared" si="19"/>
        <v>5.965442432121215E-07</v>
      </c>
      <c r="AK17">
        <f t="shared" si="20"/>
        <v>0.998155</v>
      </c>
    </row>
    <row r="18" spans="1:37" ht="12.75">
      <c r="A18" s="30">
        <f t="shared" si="21"/>
        <v>13</v>
      </c>
      <c r="B18" s="41">
        <v>-2.450000476425332</v>
      </c>
      <c r="C18">
        <v>0.95553</v>
      </c>
      <c r="D18">
        <v>0.98341</v>
      </c>
      <c r="E18">
        <v>0.99277</v>
      </c>
      <c r="F18">
        <v>0.9961</v>
      </c>
      <c r="G18">
        <v>0.99747</v>
      </c>
      <c r="H18">
        <v>0.99814</v>
      </c>
      <c r="I18">
        <v>0.99854</v>
      </c>
      <c r="J18">
        <v>0.99879</v>
      </c>
      <c r="K18">
        <v>0.99896</v>
      </c>
      <c r="M18">
        <f t="shared" si="0"/>
        <v>0.027880000000000016</v>
      </c>
      <c r="N18">
        <f t="shared" si="1"/>
        <v>0.009360000000000035</v>
      </c>
      <c r="O18">
        <f t="shared" si="2"/>
        <v>0.003329999999999944</v>
      </c>
      <c r="P18">
        <f t="shared" si="3"/>
        <v>0.0013699999999999823</v>
      </c>
      <c r="Q18">
        <f t="shared" si="4"/>
        <v>0.0006700000000000594</v>
      </c>
      <c r="R18">
        <f t="shared" si="5"/>
        <v>0.00039999999999995595</v>
      </c>
      <c r="S18">
        <f t="shared" si="6"/>
        <v>0.00024999999999997247</v>
      </c>
      <c r="T18">
        <f t="shared" si="7"/>
        <v>0.00017000000000000348</v>
      </c>
      <c r="W18" s="41">
        <f t="shared" si="8"/>
        <v>0.1989225</v>
      </c>
      <c r="X18" s="41">
        <f t="shared" si="9"/>
        <v>0.39867</v>
      </c>
      <c r="Y18" s="41">
        <f t="shared" si="10"/>
        <v>0.5984675</v>
      </c>
      <c r="Z18" s="41">
        <f t="shared" si="11"/>
        <v>0.7982025</v>
      </c>
      <c r="AA18" s="41">
        <f t="shared" si="12"/>
        <v>0.8980975</v>
      </c>
      <c r="AB18" s="41">
        <f t="shared" si="13"/>
        <v>0.9979725</v>
      </c>
      <c r="AD18" s="41">
        <f t="shared" si="14"/>
        <v>0.19974750000000002</v>
      </c>
      <c r="AE18" s="41">
        <f t="shared" si="15"/>
        <v>0.19979750000000002</v>
      </c>
      <c r="AF18" s="41">
        <f t="shared" si="16"/>
        <v>0.199735</v>
      </c>
      <c r="AG18" s="41">
        <f t="shared" si="17"/>
        <v>0.1997899999999999</v>
      </c>
      <c r="AH18" s="41">
        <f t="shared" si="18"/>
        <v>0.1997500000000001</v>
      </c>
      <c r="AI18" s="41"/>
      <c r="AJ18" s="33">
        <f t="shared" si="19"/>
        <v>6.693324201741228E-07</v>
      </c>
      <c r="AK18">
        <f t="shared" si="20"/>
        <v>0.9979725</v>
      </c>
    </row>
    <row r="19" spans="1:37" ht="12.75">
      <c r="A19" s="30">
        <f t="shared" si="21"/>
        <v>14</v>
      </c>
      <c r="B19" s="41">
        <v>-2.40000018605658</v>
      </c>
      <c r="C19">
        <v>0.9528</v>
      </c>
      <c r="D19">
        <v>0.98226</v>
      </c>
      <c r="E19">
        <v>0.99219</v>
      </c>
      <c r="F19">
        <v>0.99575</v>
      </c>
      <c r="G19">
        <v>0.99723</v>
      </c>
      <c r="H19">
        <v>0.99796</v>
      </c>
      <c r="I19">
        <v>0.99839</v>
      </c>
      <c r="J19">
        <v>0.99866</v>
      </c>
      <c r="K19">
        <v>0.99885</v>
      </c>
      <c r="M19">
        <f t="shared" si="0"/>
        <v>0.02946000000000004</v>
      </c>
      <c r="N19">
        <f t="shared" si="1"/>
        <v>0.009929999999999994</v>
      </c>
      <c r="O19">
        <f t="shared" si="2"/>
        <v>0.0035600000000000076</v>
      </c>
      <c r="P19">
        <f t="shared" si="3"/>
        <v>0.0014799999999999258</v>
      </c>
      <c r="Q19">
        <f t="shared" si="4"/>
        <v>0.0007300000000000084</v>
      </c>
      <c r="R19">
        <f t="shared" si="5"/>
        <v>0.00043000000000004146</v>
      </c>
      <c r="S19">
        <f t="shared" si="6"/>
        <v>0.00026999999999999247</v>
      </c>
      <c r="T19">
        <f t="shared" si="7"/>
        <v>0.00019000000000002348</v>
      </c>
      <c r="W19" s="41">
        <f t="shared" si="8"/>
        <v>0.19882</v>
      </c>
      <c r="X19" s="41">
        <f t="shared" si="9"/>
        <v>0.3985375</v>
      </c>
      <c r="Y19" s="41">
        <f t="shared" si="10"/>
        <v>0.5983125</v>
      </c>
      <c r="Z19" s="41">
        <f t="shared" si="11"/>
        <v>0.79802</v>
      </c>
      <c r="AA19" s="41">
        <f t="shared" si="12"/>
        <v>0.8979024999999999</v>
      </c>
      <c r="AB19" s="41">
        <f t="shared" si="13"/>
        <v>0.9977775</v>
      </c>
      <c r="AD19" s="41">
        <f t="shared" si="14"/>
        <v>0.1997175</v>
      </c>
      <c r="AE19" s="41">
        <f t="shared" si="15"/>
        <v>0.19977500000000004</v>
      </c>
      <c r="AF19" s="41">
        <f t="shared" si="16"/>
        <v>0.19970749999999993</v>
      </c>
      <c r="AG19" s="41">
        <f t="shared" si="17"/>
        <v>0.19976499999999997</v>
      </c>
      <c r="AH19" s="41">
        <f t="shared" si="18"/>
        <v>0.1997500000000001</v>
      </c>
      <c r="AI19" s="41"/>
      <c r="AJ19" s="33">
        <f t="shared" si="19"/>
        <v>7.510038296180229E-07</v>
      </c>
      <c r="AK19">
        <f t="shared" si="20"/>
        <v>0.9977775</v>
      </c>
    </row>
    <row r="20" spans="1:37" ht="12.75">
      <c r="A20" s="30">
        <f t="shared" si="21"/>
        <v>15</v>
      </c>
      <c r="B20" s="41">
        <v>-2.3499996034631483</v>
      </c>
      <c r="C20">
        <v>0.9499</v>
      </c>
      <c r="D20">
        <v>0.98102</v>
      </c>
      <c r="E20">
        <v>0.99156</v>
      </c>
      <c r="F20">
        <v>0.99536</v>
      </c>
      <c r="G20">
        <v>0.99695</v>
      </c>
      <c r="H20">
        <v>0.99775</v>
      </c>
      <c r="I20">
        <v>0.99822</v>
      </c>
      <c r="J20">
        <v>0.99852</v>
      </c>
      <c r="K20">
        <v>0.99873</v>
      </c>
      <c r="M20">
        <f t="shared" si="0"/>
        <v>0.031120000000000037</v>
      </c>
      <c r="N20">
        <f t="shared" si="1"/>
        <v>0.010539999999999994</v>
      </c>
      <c r="O20">
        <f t="shared" si="2"/>
        <v>0.0038000000000000256</v>
      </c>
      <c r="P20">
        <f t="shared" si="3"/>
        <v>0.0015899999999999803</v>
      </c>
      <c r="Q20">
        <f t="shared" si="4"/>
        <v>0.0008000000000000229</v>
      </c>
      <c r="R20">
        <f t="shared" si="5"/>
        <v>0.00046999999999997044</v>
      </c>
      <c r="S20">
        <f t="shared" si="6"/>
        <v>0.00029999999999996696</v>
      </c>
      <c r="T20">
        <f t="shared" si="7"/>
        <v>0.00021000000000004349</v>
      </c>
      <c r="W20" s="41">
        <f t="shared" si="8"/>
        <v>0.19871</v>
      </c>
      <c r="X20" s="41">
        <f t="shared" si="9"/>
        <v>0.398395</v>
      </c>
      <c r="Y20" s="41">
        <f t="shared" si="10"/>
        <v>0.59813</v>
      </c>
      <c r="Z20" s="41">
        <f t="shared" si="11"/>
        <v>0.7978149999999999</v>
      </c>
      <c r="AA20" s="41">
        <f t="shared" si="12"/>
        <v>0.897695</v>
      </c>
      <c r="AB20" s="41">
        <f t="shared" si="13"/>
        <v>0.99755</v>
      </c>
      <c r="AD20" s="41">
        <f t="shared" si="14"/>
        <v>0.199685</v>
      </c>
      <c r="AE20" s="41">
        <f t="shared" si="15"/>
        <v>0.19973500000000005</v>
      </c>
      <c r="AF20" s="41">
        <f t="shared" si="16"/>
        <v>0.1996849999999999</v>
      </c>
      <c r="AG20" s="41">
        <f t="shared" si="17"/>
        <v>0.19976000000000016</v>
      </c>
      <c r="AH20" s="41">
        <f t="shared" si="18"/>
        <v>0.19971000000000005</v>
      </c>
      <c r="AI20" s="41"/>
      <c r="AJ20" s="33">
        <f t="shared" si="19"/>
        <v>8.426412864609186E-07</v>
      </c>
      <c r="AK20">
        <f t="shared" si="20"/>
        <v>0.99755</v>
      </c>
    </row>
    <row r="21" spans="1:37" ht="12.75">
      <c r="A21" s="30">
        <f t="shared" si="21"/>
        <v>16</v>
      </c>
      <c r="B21" s="41">
        <v>-2.3000002024454176</v>
      </c>
      <c r="C21">
        <v>0.94681</v>
      </c>
      <c r="D21">
        <v>0.97969</v>
      </c>
      <c r="E21">
        <v>0.99087</v>
      </c>
      <c r="F21">
        <v>0.99494</v>
      </c>
      <c r="G21">
        <v>0.99666</v>
      </c>
      <c r="H21">
        <v>0.99752</v>
      </c>
      <c r="I21">
        <v>0.99804</v>
      </c>
      <c r="J21">
        <v>0.99837</v>
      </c>
      <c r="K21">
        <v>0.9986</v>
      </c>
      <c r="M21">
        <f t="shared" si="0"/>
        <v>0.03287999999999991</v>
      </c>
      <c r="N21">
        <f t="shared" si="1"/>
        <v>0.011180000000000079</v>
      </c>
      <c r="O21">
        <f t="shared" si="2"/>
        <v>0.004070000000000018</v>
      </c>
      <c r="P21">
        <f t="shared" si="3"/>
        <v>0.0017199999999999438</v>
      </c>
      <c r="Q21">
        <f t="shared" si="4"/>
        <v>0.0008599999999999719</v>
      </c>
      <c r="R21">
        <f t="shared" si="5"/>
        <v>0.000520000000000076</v>
      </c>
      <c r="S21">
        <f t="shared" si="6"/>
        <v>0.00032999999999994145</v>
      </c>
      <c r="T21">
        <f t="shared" si="7"/>
        <v>0.0002300000000000635</v>
      </c>
      <c r="W21" s="41">
        <f t="shared" si="8"/>
        <v>0.1985875</v>
      </c>
      <c r="X21" s="41">
        <f t="shared" si="9"/>
        <v>0.3982325</v>
      </c>
      <c r="Y21" s="41">
        <f t="shared" si="10"/>
        <v>0.597935</v>
      </c>
      <c r="Z21" s="41">
        <f t="shared" si="11"/>
        <v>0.7975875</v>
      </c>
      <c r="AA21" s="41">
        <f t="shared" si="12"/>
        <v>0.8974575</v>
      </c>
      <c r="AB21" s="41">
        <f t="shared" si="13"/>
        <v>0.997305</v>
      </c>
      <c r="AD21" s="41">
        <f t="shared" si="14"/>
        <v>0.199645</v>
      </c>
      <c r="AE21" s="41">
        <f t="shared" si="15"/>
        <v>0.1997025</v>
      </c>
      <c r="AF21" s="41">
        <f t="shared" si="16"/>
        <v>0.1996525</v>
      </c>
      <c r="AG21" s="41">
        <f t="shared" si="17"/>
        <v>0.19974000000000003</v>
      </c>
      <c r="AH21" s="41">
        <f t="shared" si="18"/>
        <v>0.19969499999999996</v>
      </c>
      <c r="AI21" s="41"/>
      <c r="AJ21" s="33">
        <f t="shared" si="19"/>
        <v>9.45457769782415E-07</v>
      </c>
      <c r="AK21">
        <f t="shared" si="20"/>
        <v>0.997305</v>
      </c>
    </row>
    <row r="22" spans="1:37" ht="12.75">
      <c r="A22" s="30">
        <f t="shared" si="21"/>
        <v>17</v>
      </c>
      <c r="B22" s="41">
        <v>-2.2500002511435824</v>
      </c>
      <c r="C22">
        <v>0.94353</v>
      </c>
      <c r="D22">
        <v>0.97826</v>
      </c>
      <c r="E22">
        <v>0.99013</v>
      </c>
      <c r="F22">
        <v>0.99447</v>
      </c>
      <c r="G22">
        <v>0.99632</v>
      </c>
      <c r="H22">
        <v>0.99727</v>
      </c>
      <c r="I22">
        <v>0.99783</v>
      </c>
      <c r="J22">
        <v>0.9982</v>
      </c>
      <c r="K22">
        <v>0.99845</v>
      </c>
      <c r="M22">
        <f t="shared" si="0"/>
        <v>0.03473000000000004</v>
      </c>
      <c r="N22">
        <f t="shared" si="1"/>
        <v>0.011869999999999936</v>
      </c>
      <c r="O22">
        <f t="shared" si="2"/>
        <v>0.0043400000000000105</v>
      </c>
      <c r="P22">
        <f t="shared" si="3"/>
        <v>0.0018500000000000183</v>
      </c>
      <c r="Q22">
        <f t="shared" si="4"/>
        <v>0.0009500000000000064</v>
      </c>
      <c r="R22">
        <f t="shared" si="5"/>
        <v>0.0005600000000000049</v>
      </c>
      <c r="S22">
        <f t="shared" si="6"/>
        <v>0.00036999999999998145</v>
      </c>
      <c r="T22">
        <f t="shared" si="7"/>
        <v>0.00024999999999997247</v>
      </c>
      <c r="W22" s="41">
        <f t="shared" si="8"/>
        <v>0.198455</v>
      </c>
      <c r="X22" s="41">
        <f t="shared" si="9"/>
        <v>0.398055</v>
      </c>
      <c r="Y22" s="41">
        <f t="shared" si="10"/>
        <v>0.5977250000000001</v>
      </c>
      <c r="Z22" s="41">
        <f t="shared" si="11"/>
        <v>0.7973399999999999</v>
      </c>
      <c r="AA22" s="41">
        <f t="shared" si="12"/>
        <v>0.8971899999999999</v>
      </c>
      <c r="AB22" s="41">
        <f t="shared" si="13"/>
        <v>0.9970325</v>
      </c>
      <c r="AD22" s="41">
        <f t="shared" si="14"/>
        <v>0.1996</v>
      </c>
      <c r="AE22" s="41">
        <f t="shared" si="15"/>
        <v>0.19967000000000007</v>
      </c>
      <c r="AF22" s="41">
        <f t="shared" si="16"/>
        <v>0.19961499999999988</v>
      </c>
      <c r="AG22" s="41">
        <f t="shared" si="17"/>
        <v>0.1997</v>
      </c>
      <c r="AH22" s="41">
        <f t="shared" si="18"/>
        <v>0.1996850000000001</v>
      </c>
      <c r="AI22" s="41"/>
      <c r="AJ22" s="33">
        <f t="shared" si="19"/>
        <v>1.060820946507418E-06</v>
      </c>
      <c r="AK22">
        <f t="shared" si="20"/>
        <v>0.9970325</v>
      </c>
    </row>
    <row r="23" spans="1:37" ht="12.75">
      <c r="A23" s="30">
        <f t="shared" si="21"/>
        <v>18</v>
      </c>
      <c r="B23" s="41">
        <v>-2.200000237109353</v>
      </c>
      <c r="C23">
        <v>0.94005</v>
      </c>
      <c r="D23">
        <v>0.97671</v>
      </c>
      <c r="E23">
        <v>0.98931</v>
      </c>
      <c r="F23">
        <v>0.99396</v>
      </c>
      <c r="G23">
        <v>0.99596</v>
      </c>
      <c r="H23">
        <v>0.99698</v>
      </c>
      <c r="I23">
        <v>0.9976</v>
      </c>
      <c r="J23">
        <v>0.998</v>
      </c>
      <c r="K23">
        <v>0.99829</v>
      </c>
      <c r="M23">
        <f t="shared" si="0"/>
        <v>0.036659999999999915</v>
      </c>
      <c r="N23">
        <f t="shared" si="1"/>
        <v>0.012600000000000056</v>
      </c>
      <c r="O23">
        <f t="shared" si="2"/>
        <v>0.004649999999999932</v>
      </c>
      <c r="P23">
        <f t="shared" si="3"/>
        <v>0.0020000000000000018</v>
      </c>
      <c r="Q23">
        <f t="shared" si="4"/>
        <v>0.0010200000000000209</v>
      </c>
      <c r="R23">
        <f t="shared" si="5"/>
        <v>0.0006200000000000649</v>
      </c>
      <c r="S23">
        <f t="shared" si="6"/>
        <v>0.00039999999999995595</v>
      </c>
      <c r="T23">
        <f t="shared" si="7"/>
        <v>0.00029000000000001247</v>
      </c>
      <c r="W23" s="41">
        <f t="shared" si="8"/>
        <v>0.1983025</v>
      </c>
      <c r="X23" s="41">
        <f t="shared" si="9"/>
        <v>0.39786</v>
      </c>
      <c r="Y23" s="41">
        <f t="shared" si="10"/>
        <v>0.5974875000000001</v>
      </c>
      <c r="Z23" s="41">
        <f t="shared" si="11"/>
        <v>0.7970700000000001</v>
      </c>
      <c r="AA23" s="41">
        <f t="shared" si="12"/>
        <v>0.8969</v>
      </c>
      <c r="AB23" s="41">
        <f t="shared" si="13"/>
        <v>0.996725</v>
      </c>
      <c r="AD23" s="41">
        <f t="shared" si="14"/>
        <v>0.1995575</v>
      </c>
      <c r="AE23" s="41">
        <f t="shared" si="15"/>
        <v>0.19962750000000007</v>
      </c>
      <c r="AF23" s="41">
        <f t="shared" si="16"/>
        <v>0.1995825</v>
      </c>
      <c r="AG23" s="41">
        <f t="shared" si="17"/>
        <v>0.19965999999999995</v>
      </c>
      <c r="AH23" s="41">
        <f t="shared" si="18"/>
        <v>0.19964999999999988</v>
      </c>
      <c r="AI23" s="41"/>
      <c r="AJ23" s="33">
        <f t="shared" si="19"/>
        <v>1.190260717154682E-06</v>
      </c>
      <c r="AK23">
        <f t="shared" si="20"/>
        <v>0.996725</v>
      </c>
    </row>
    <row r="24" spans="1:37" ht="12.75">
      <c r="A24" s="30">
        <f t="shared" si="21"/>
        <v>19</v>
      </c>
      <c r="B24" s="41">
        <v>-2.149999867728904</v>
      </c>
      <c r="C24">
        <v>0.93634</v>
      </c>
      <c r="D24">
        <v>0.97505</v>
      </c>
      <c r="E24">
        <v>0.98842</v>
      </c>
      <c r="F24">
        <v>0.99339</v>
      </c>
      <c r="G24">
        <v>0.99555</v>
      </c>
      <c r="H24">
        <v>0.99667</v>
      </c>
      <c r="I24">
        <v>0.99735</v>
      </c>
      <c r="J24">
        <v>0.99779</v>
      </c>
      <c r="K24">
        <v>0.9981</v>
      </c>
      <c r="M24">
        <f t="shared" si="0"/>
        <v>0.03871000000000002</v>
      </c>
      <c r="N24">
        <f t="shared" si="1"/>
        <v>0.013369999999999993</v>
      </c>
      <c r="O24">
        <f t="shared" si="2"/>
        <v>0.00497000000000003</v>
      </c>
      <c r="P24">
        <f t="shared" si="3"/>
        <v>0.0021600000000000508</v>
      </c>
      <c r="Q24">
        <f t="shared" si="4"/>
        <v>0.0011199999999998989</v>
      </c>
      <c r="R24">
        <f t="shared" si="5"/>
        <v>0.0006800000000000139</v>
      </c>
      <c r="S24">
        <f t="shared" si="6"/>
        <v>0.00043999999999999595</v>
      </c>
      <c r="T24">
        <f t="shared" si="7"/>
        <v>0.00031000000000003247</v>
      </c>
      <c r="W24" s="41">
        <f t="shared" si="8"/>
        <v>0.1981475</v>
      </c>
      <c r="X24" s="41">
        <f t="shared" si="9"/>
        <v>0.3976425</v>
      </c>
      <c r="Y24" s="41">
        <f t="shared" si="10"/>
        <v>0.5972275</v>
      </c>
      <c r="Z24" s="41">
        <f t="shared" si="11"/>
        <v>0.7967675000000001</v>
      </c>
      <c r="AA24" s="41">
        <f t="shared" si="12"/>
        <v>0.8965775</v>
      </c>
      <c r="AB24" s="41">
        <f t="shared" si="13"/>
        <v>0.99639</v>
      </c>
      <c r="AD24" s="41">
        <f t="shared" si="14"/>
        <v>0.199495</v>
      </c>
      <c r="AE24" s="41">
        <f t="shared" si="15"/>
        <v>0.199585</v>
      </c>
      <c r="AF24" s="41">
        <f t="shared" si="16"/>
        <v>0.19954000000000005</v>
      </c>
      <c r="AG24" s="41">
        <f t="shared" si="17"/>
        <v>0.1996199999999999</v>
      </c>
      <c r="AH24" s="41">
        <f t="shared" si="18"/>
        <v>0.19962499999999994</v>
      </c>
      <c r="AI24" s="41"/>
      <c r="AJ24" s="33">
        <f t="shared" si="19"/>
        <v>1.3354956259567414E-06</v>
      </c>
      <c r="AK24">
        <f t="shared" si="20"/>
        <v>0.99639</v>
      </c>
    </row>
    <row r="25" spans="1:37" ht="12.75">
      <c r="A25" s="30">
        <f t="shared" si="21"/>
        <v>20</v>
      </c>
      <c r="B25" s="41">
        <v>-2.100000128334196</v>
      </c>
      <c r="C25">
        <v>0.9324</v>
      </c>
      <c r="D25">
        <v>0.97325</v>
      </c>
      <c r="E25">
        <v>0.98745</v>
      </c>
      <c r="F25">
        <v>0.99277</v>
      </c>
      <c r="G25">
        <v>0.99511</v>
      </c>
      <c r="H25">
        <v>0.99633</v>
      </c>
      <c r="I25">
        <v>0.99707</v>
      </c>
      <c r="J25">
        <v>0.99755</v>
      </c>
      <c r="K25">
        <v>0.99789</v>
      </c>
      <c r="M25">
        <f t="shared" si="0"/>
        <v>0.04084999999999994</v>
      </c>
      <c r="N25">
        <f t="shared" si="1"/>
        <v>0.014200000000000101</v>
      </c>
      <c r="O25">
        <f t="shared" si="2"/>
        <v>0.005319999999999991</v>
      </c>
      <c r="P25">
        <f t="shared" si="3"/>
        <v>0.0023400000000000087</v>
      </c>
      <c r="Q25">
        <f t="shared" si="4"/>
        <v>0.0012199999999999989</v>
      </c>
      <c r="R25">
        <f t="shared" si="5"/>
        <v>0.0007399999999999629</v>
      </c>
      <c r="S25">
        <f t="shared" si="6"/>
        <v>0.00048000000000003595</v>
      </c>
      <c r="T25">
        <f t="shared" si="7"/>
        <v>0.00034000000000000696</v>
      </c>
      <c r="W25" s="41">
        <f t="shared" si="8"/>
        <v>0.1979725</v>
      </c>
      <c r="X25" s="41">
        <f t="shared" si="9"/>
        <v>0.397405</v>
      </c>
      <c r="Y25" s="41">
        <f t="shared" si="10"/>
        <v>0.5969375</v>
      </c>
      <c r="Z25" s="41">
        <f t="shared" si="11"/>
        <v>0.7964325</v>
      </c>
      <c r="AA25" s="41">
        <f t="shared" si="12"/>
        <v>0.8962225</v>
      </c>
      <c r="AB25" s="41">
        <f t="shared" si="13"/>
        <v>0.996025</v>
      </c>
      <c r="AD25" s="41">
        <f t="shared" si="14"/>
        <v>0.1994325</v>
      </c>
      <c r="AE25" s="41">
        <f t="shared" si="15"/>
        <v>0.1995325</v>
      </c>
      <c r="AF25" s="41">
        <f t="shared" si="16"/>
        <v>0.19949499999999998</v>
      </c>
      <c r="AG25" s="41">
        <f t="shared" si="17"/>
        <v>0.1995800000000001</v>
      </c>
      <c r="AH25" s="41">
        <f t="shared" si="18"/>
        <v>0.19960500000000003</v>
      </c>
      <c r="AI25" s="41"/>
      <c r="AJ25" s="33">
        <f t="shared" si="19"/>
        <v>1.4984498387941555E-06</v>
      </c>
      <c r="AK25">
        <f t="shared" si="20"/>
        <v>0.996025</v>
      </c>
    </row>
    <row r="26" spans="1:37" ht="12.75">
      <c r="A26" s="30">
        <f t="shared" si="21"/>
        <v>21</v>
      </c>
      <c r="B26" s="41">
        <v>-2.049999969853415</v>
      </c>
      <c r="C26">
        <v>0.9282</v>
      </c>
      <c r="D26">
        <v>0.97132</v>
      </c>
      <c r="E26">
        <v>0.9864</v>
      </c>
      <c r="F26">
        <v>0.99209</v>
      </c>
      <c r="G26">
        <v>0.99461</v>
      </c>
      <c r="H26">
        <v>0.99594</v>
      </c>
      <c r="I26">
        <v>0.99675</v>
      </c>
      <c r="J26">
        <v>0.99729</v>
      </c>
      <c r="K26">
        <v>0.99766</v>
      </c>
      <c r="M26">
        <f t="shared" si="0"/>
        <v>0.043119999999999936</v>
      </c>
      <c r="N26">
        <f t="shared" si="1"/>
        <v>0.015080000000000093</v>
      </c>
      <c r="O26">
        <f t="shared" si="2"/>
        <v>0.005689999999999973</v>
      </c>
      <c r="P26">
        <f t="shared" si="3"/>
        <v>0.0025199999999999667</v>
      </c>
      <c r="Q26">
        <f t="shared" si="4"/>
        <v>0.0013300000000000534</v>
      </c>
      <c r="R26">
        <f t="shared" si="5"/>
        <v>0.0008099999999999774</v>
      </c>
      <c r="S26">
        <f t="shared" si="6"/>
        <v>0.0005399999999999849</v>
      </c>
      <c r="T26">
        <f t="shared" si="7"/>
        <v>0.00036999999999998145</v>
      </c>
      <c r="W26" s="41">
        <f t="shared" si="8"/>
        <v>0.197775</v>
      </c>
      <c r="X26" s="41">
        <f t="shared" si="9"/>
        <v>0.3971425</v>
      </c>
      <c r="Y26" s="41">
        <f t="shared" si="10"/>
        <v>0.596615</v>
      </c>
      <c r="Z26" s="41">
        <f t="shared" si="11"/>
        <v>0.7960575000000001</v>
      </c>
      <c r="AA26" s="41">
        <f t="shared" si="12"/>
        <v>0.8958275</v>
      </c>
      <c r="AB26" s="41">
        <f t="shared" si="13"/>
        <v>0.9956075000000001</v>
      </c>
      <c r="AD26" s="41">
        <f t="shared" si="14"/>
        <v>0.1993675</v>
      </c>
      <c r="AE26" s="41">
        <f t="shared" si="15"/>
        <v>0.1994725</v>
      </c>
      <c r="AF26" s="41">
        <f t="shared" si="16"/>
        <v>0.19944250000000008</v>
      </c>
      <c r="AG26" s="41">
        <f t="shared" si="17"/>
        <v>0.19953999999999983</v>
      </c>
      <c r="AH26" s="41">
        <f t="shared" si="18"/>
        <v>0.19956000000000018</v>
      </c>
      <c r="AI26" s="41"/>
      <c r="AJ26" s="33">
        <f t="shared" si="19"/>
        <v>1.6812889855011151E-06</v>
      </c>
      <c r="AK26">
        <f t="shared" si="20"/>
        <v>0.9956075000000001</v>
      </c>
    </row>
    <row r="27" spans="1:37" ht="12.75">
      <c r="A27" s="30">
        <f t="shared" si="21"/>
        <v>22</v>
      </c>
      <c r="B27" s="41">
        <v>-2</v>
      </c>
      <c r="C27">
        <v>0.92375</v>
      </c>
      <c r="D27">
        <v>0.96923</v>
      </c>
      <c r="E27">
        <v>0.98524</v>
      </c>
      <c r="F27">
        <v>0.99134</v>
      </c>
      <c r="G27">
        <v>0.99407</v>
      </c>
      <c r="H27">
        <v>0.99551</v>
      </c>
      <c r="I27">
        <v>0.9964</v>
      </c>
      <c r="J27">
        <v>0.99699</v>
      </c>
      <c r="K27">
        <v>0.99741</v>
      </c>
      <c r="M27">
        <f t="shared" si="0"/>
        <v>0.045480000000000076</v>
      </c>
      <c r="N27">
        <f t="shared" si="1"/>
        <v>0.01600999999999997</v>
      </c>
      <c r="O27">
        <f t="shared" si="2"/>
        <v>0.006099999999999994</v>
      </c>
      <c r="P27">
        <f t="shared" si="3"/>
        <v>0.00273000000000001</v>
      </c>
      <c r="Q27">
        <f t="shared" si="4"/>
        <v>0.0014399999999999968</v>
      </c>
      <c r="R27">
        <f t="shared" si="5"/>
        <v>0.0008899999999999464</v>
      </c>
      <c r="S27">
        <f t="shared" si="6"/>
        <v>0.0005900000000000905</v>
      </c>
      <c r="T27">
        <f t="shared" si="7"/>
        <v>0.00041999999999997595</v>
      </c>
      <c r="W27" s="41">
        <f t="shared" si="8"/>
        <v>0.1975675</v>
      </c>
      <c r="X27" s="41">
        <f t="shared" si="9"/>
        <v>0.39686</v>
      </c>
      <c r="Y27" s="41">
        <f t="shared" si="10"/>
        <v>0.5962675000000001</v>
      </c>
      <c r="Z27" s="41">
        <f t="shared" si="11"/>
        <v>0.79565</v>
      </c>
      <c r="AA27" s="41">
        <f t="shared" si="12"/>
        <v>0.895395</v>
      </c>
      <c r="AB27" s="41">
        <f t="shared" si="13"/>
        <v>0.99515</v>
      </c>
      <c r="AD27" s="41">
        <f t="shared" si="14"/>
        <v>0.19929249999999998</v>
      </c>
      <c r="AE27" s="41">
        <f t="shared" si="15"/>
        <v>0.19940750000000007</v>
      </c>
      <c r="AF27" s="41">
        <f t="shared" si="16"/>
        <v>0.1993824999999999</v>
      </c>
      <c r="AG27" s="41">
        <f t="shared" si="17"/>
        <v>0.19949000000000017</v>
      </c>
      <c r="AH27" s="41">
        <f t="shared" si="18"/>
        <v>0.19950999999999985</v>
      </c>
      <c r="AI27" s="41"/>
      <c r="AJ27" s="33">
        <f t="shared" si="19"/>
        <v>1.8864371377996948E-06</v>
      </c>
      <c r="AK27">
        <f t="shared" si="20"/>
        <v>0.99515</v>
      </c>
    </row>
    <row r="28" spans="1:37" ht="12.75">
      <c r="A28" s="30">
        <f t="shared" si="21"/>
        <v>23</v>
      </c>
      <c r="B28" s="41">
        <v>-1.9499994017142384</v>
      </c>
      <c r="C28">
        <v>0.91919</v>
      </c>
      <c r="D28">
        <v>0.96698</v>
      </c>
      <c r="E28">
        <v>0.98398</v>
      </c>
      <c r="F28">
        <v>0.99051</v>
      </c>
      <c r="G28">
        <v>0.99346</v>
      </c>
      <c r="H28">
        <v>0.99504</v>
      </c>
      <c r="I28">
        <v>0.99602</v>
      </c>
      <c r="J28">
        <v>0.99666</v>
      </c>
      <c r="K28">
        <v>0.99712</v>
      </c>
      <c r="M28">
        <f t="shared" si="0"/>
        <v>0.04779</v>
      </c>
      <c r="N28">
        <f t="shared" si="1"/>
        <v>0.017000000000000015</v>
      </c>
      <c r="O28">
        <f t="shared" si="2"/>
        <v>0.006530000000000036</v>
      </c>
      <c r="P28">
        <f t="shared" si="3"/>
        <v>0.002950000000000008</v>
      </c>
      <c r="Q28">
        <f t="shared" si="4"/>
        <v>0.0015800000000000258</v>
      </c>
      <c r="R28">
        <f t="shared" si="5"/>
        <v>0.0009799999999999809</v>
      </c>
      <c r="S28">
        <f t="shared" si="6"/>
        <v>0.0006399999999999739</v>
      </c>
      <c r="T28">
        <f t="shared" si="7"/>
        <v>0.00046000000000001595</v>
      </c>
      <c r="W28" s="41">
        <f t="shared" si="8"/>
        <v>0.1973375</v>
      </c>
      <c r="X28" s="41">
        <f t="shared" si="9"/>
        <v>0.396545</v>
      </c>
      <c r="Y28" s="41">
        <f t="shared" si="10"/>
        <v>0.5958775000000001</v>
      </c>
      <c r="Z28" s="41">
        <f t="shared" si="11"/>
        <v>0.7951975</v>
      </c>
      <c r="AA28" s="41">
        <f t="shared" si="12"/>
        <v>0.8949050000000001</v>
      </c>
      <c r="AB28" s="41">
        <f t="shared" si="13"/>
        <v>0.994645</v>
      </c>
      <c r="AD28" s="41">
        <f t="shared" si="14"/>
        <v>0.19920749999999998</v>
      </c>
      <c r="AE28" s="41">
        <f t="shared" si="15"/>
        <v>0.19933250000000008</v>
      </c>
      <c r="AF28" s="41">
        <f t="shared" si="16"/>
        <v>0.19931999999999994</v>
      </c>
      <c r="AG28" s="41">
        <f t="shared" si="17"/>
        <v>0.19941500000000012</v>
      </c>
      <c r="AH28" s="41">
        <f t="shared" si="18"/>
        <v>0.19947999999999988</v>
      </c>
      <c r="AI28" s="41"/>
      <c r="AJ28" s="33">
        <f t="shared" si="19"/>
        <v>2.116620197354012E-06</v>
      </c>
      <c r="AK28">
        <f t="shared" si="20"/>
        <v>0.994645</v>
      </c>
    </row>
    <row r="29" spans="1:37" ht="12.75">
      <c r="A29" s="30">
        <f t="shared" si="21"/>
        <v>24</v>
      </c>
      <c r="B29" s="41">
        <v>-1.899998417198648</v>
      </c>
      <c r="C29">
        <v>0.91478</v>
      </c>
      <c r="D29">
        <v>0.96454</v>
      </c>
      <c r="E29">
        <v>0.9826</v>
      </c>
      <c r="F29">
        <v>0.9896</v>
      </c>
      <c r="G29">
        <v>0.9928</v>
      </c>
      <c r="H29">
        <v>0.99452</v>
      </c>
      <c r="I29">
        <v>0.99558</v>
      </c>
      <c r="J29">
        <v>0.9963</v>
      </c>
      <c r="K29">
        <v>0.99681</v>
      </c>
      <c r="M29">
        <f t="shared" si="0"/>
        <v>0.049759999999999915</v>
      </c>
      <c r="N29">
        <f t="shared" si="1"/>
        <v>0.018060000000000076</v>
      </c>
      <c r="O29">
        <f t="shared" si="2"/>
        <v>0.007000000000000006</v>
      </c>
      <c r="P29">
        <f t="shared" si="3"/>
        <v>0.0031999999999999806</v>
      </c>
      <c r="Q29">
        <f t="shared" si="4"/>
        <v>0.0017199999999999438</v>
      </c>
      <c r="R29">
        <f t="shared" si="5"/>
        <v>0.001060000000000061</v>
      </c>
      <c r="S29">
        <f t="shared" si="6"/>
        <v>0.0007199999999999429</v>
      </c>
      <c r="T29">
        <f t="shared" si="7"/>
        <v>0.0005100000000000104</v>
      </c>
      <c r="W29" s="41">
        <f t="shared" si="8"/>
        <v>0.1970875</v>
      </c>
      <c r="X29" s="41">
        <f t="shared" si="9"/>
        <v>0.3961975</v>
      </c>
      <c r="Y29" s="41">
        <f t="shared" si="10"/>
        <v>0.5954475</v>
      </c>
      <c r="Z29" s="41">
        <f t="shared" si="11"/>
        <v>0.7946925</v>
      </c>
      <c r="AA29" s="41">
        <f t="shared" si="12"/>
        <v>0.89437</v>
      </c>
      <c r="AB29" s="41">
        <f t="shared" si="13"/>
        <v>0.99409</v>
      </c>
      <c r="AD29" s="41">
        <f t="shared" si="14"/>
        <v>0.19910999999999998</v>
      </c>
      <c r="AE29" s="41">
        <f t="shared" si="15"/>
        <v>0.19925000000000004</v>
      </c>
      <c r="AF29" s="41">
        <f t="shared" si="16"/>
        <v>0.199245</v>
      </c>
      <c r="AG29" s="41">
        <f t="shared" si="17"/>
        <v>0.19935499999999995</v>
      </c>
      <c r="AH29" s="41">
        <f t="shared" si="18"/>
        <v>0.19944000000000006</v>
      </c>
      <c r="AI29" s="41"/>
      <c r="AJ29" s="33">
        <f t="shared" si="19"/>
        <v>2.374892305890169E-06</v>
      </c>
      <c r="AK29">
        <f t="shared" si="20"/>
        <v>0.99409</v>
      </c>
    </row>
    <row r="30" spans="1:37" ht="12.75">
      <c r="A30" s="30">
        <f t="shared" si="21"/>
        <v>25</v>
      </c>
      <c r="B30" s="41">
        <v>-1.8499992450778628</v>
      </c>
      <c r="C30">
        <v>0.90825</v>
      </c>
      <c r="D30">
        <v>0.96192</v>
      </c>
      <c r="E30">
        <v>0.9811</v>
      </c>
      <c r="F30">
        <v>0.9886</v>
      </c>
      <c r="G30">
        <v>0.99206</v>
      </c>
      <c r="H30">
        <v>0.99393</v>
      </c>
      <c r="I30">
        <v>0.9951</v>
      </c>
      <c r="J30">
        <v>0.99589</v>
      </c>
      <c r="K30">
        <v>0.99645</v>
      </c>
      <c r="M30">
        <f t="shared" si="0"/>
        <v>0.053669999999999995</v>
      </c>
      <c r="N30">
        <f t="shared" si="1"/>
        <v>0.019179999999999975</v>
      </c>
      <c r="O30">
        <f t="shared" si="2"/>
        <v>0.007500000000000062</v>
      </c>
      <c r="P30">
        <f t="shared" si="3"/>
        <v>0.0034600000000000186</v>
      </c>
      <c r="Q30">
        <f t="shared" si="4"/>
        <v>0.0018699999999999273</v>
      </c>
      <c r="R30">
        <f t="shared" si="5"/>
        <v>0.0011700000000000044</v>
      </c>
      <c r="S30">
        <f t="shared" si="6"/>
        <v>0.0007900000000000684</v>
      </c>
      <c r="T30">
        <f t="shared" si="7"/>
        <v>0.0005599999999998939</v>
      </c>
      <c r="W30" s="41">
        <f t="shared" si="8"/>
        <v>0.196815</v>
      </c>
      <c r="X30" s="41">
        <f t="shared" si="9"/>
        <v>0.39581000000000005</v>
      </c>
      <c r="Y30" s="41">
        <f t="shared" si="10"/>
        <v>0.5949749999999999</v>
      </c>
      <c r="Z30" s="41">
        <f t="shared" si="11"/>
        <v>0.7941374999999999</v>
      </c>
      <c r="AA30" s="41">
        <f t="shared" si="12"/>
        <v>0.89378</v>
      </c>
      <c r="AB30" s="41">
        <f t="shared" si="13"/>
        <v>0.9934625</v>
      </c>
      <c r="AD30" s="41">
        <f t="shared" si="14"/>
        <v>0.19899500000000006</v>
      </c>
      <c r="AE30" s="41">
        <f t="shared" si="15"/>
        <v>0.19916499999999987</v>
      </c>
      <c r="AF30" s="41">
        <f t="shared" si="16"/>
        <v>0.19916250000000002</v>
      </c>
      <c r="AG30" s="41">
        <f t="shared" si="17"/>
        <v>0.19928500000000016</v>
      </c>
      <c r="AH30" s="41">
        <f t="shared" si="18"/>
        <v>0.19936500000000001</v>
      </c>
      <c r="AI30" s="41"/>
      <c r="AJ30" s="33">
        <f t="shared" si="19"/>
        <v>2.6646679146275806E-06</v>
      </c>
      <c r="AK30">
        <f t="shared" si="20"/>
        <v>0.9934625</v>
      </c>
    </row>
    <row r="31" spans="1:37" ht="12.75">
      <c r="A31" s="30">
        <f t="shared" si="21"/>
        <v>26</v>
      </c>
      <c r="B31" s="41">
        <v>-1.8000008748032033</v>
      </c>
      <c r="C31">
        <v>0.9029</v>
      </c>
      <c r="D31">
        <v>0.95908</v>
      </c>
      <c r="E31">
        <v>0.97945</v>
      </c>
      <c r="F31">
        <v>0.9875</v>
      </c>
      <c r="G31">
        <v>0.99124</v>
      </c>
      <c r="H31">
        <v>0.99329</v>
      </c>
      <c r="I31">
        <v>0.99457</v>
      </c>
      <c r="J31">
        <v>0.99544</v>
      </c>
      <c r="K31">
        <v>0.99606</v>
      </c>
      <c r="M31">
        <f t="shared" si="0"/>
        <v>0.05618000000000001</v>
      </c>
      <c r="N31">
        <f t="shared" si="1"/>
        <v>0.02037</v>
      </c>
      <c r="O31">
        <f t="shared" si="2"/>
        <v>0.008050000000000002</v>
      </c>
      <c r="P31">
        <f t="shared" si="3"/>
        <v>0.0037399999999999656</v>
      </c>
      <c r="Q31">
        <f t="shared" si="4"/>
        <v>0.0020499999999999963</v>
      </c>
      <c r="R31">
        <f t="shared" si="5"/>
        <v>0.0012799999999999478</v>
      </c>
      <c r="S31">
        <f t="shared" si="6"/>
        <v>0.0008700000000000374</v>
      </c>
      <c r="T31">
        <f t="shared" si="7"/>
        <v>0.0006199999999999539</v>
      </c>
      <c r="W31" s="41">
        <f t="shared" si="8"/>
        <v>0.19652</v>
      </c>
      <c r="X31" s="41">
        <f t="shared" si="9"/>
        <v>0.39539</v>
      </c>
      <c r="Y31" s="41">
        <f t="shared" si="10"/>
        <v>0.5944475</v>
      </c>
      <c r="Z31" s="41">
        <f t="shared" si="11"/>
        <v>0.7935175</v>
      </c>
      <c r="AA31" s="41">
        <f t="shared" si="12"/>
        <v>0.89312</v>
      </c>
      <c r="AB31" s="41">
        <f t="shared" si="13"/>
        <v>0.9927775</v>
      </c>
      <c r="AD31" s="41">
        <f t="shared" si="14"/>
        <v>0.19887000000000002</v>
      </c>
      <c r="AE31" s="41">
        <f t="shared" si="15"/>
        <v>0.1990575</v>
      </c>
      <c r="AF31" s="41">
        <f t="shared" si="16"/>
        <v>0.19906999999999997</v>
      </c>
      <c r="AG31" s="41">
        <f t="shared" si="17"/>
        <v>0.19920500000000008</v>
      </c>
      <c r="AH31" s="41">
        <f t="shared" si="18"/>
        <v>0.1993149999999999</v>
      </c>
      <c r="AI31" s="41"/>
      <c r="AJ31" s="33">
        <f t="shared" si="19"/>
        <v>2.9897953553273583E-06</v>
      </c>
      <c r="AK31">
        <f t="shared" si="20"/>
        <v>0.9927775</v>
      </c>
    </row>
    <row r="32" spans="1:37" ht="12.75">
      <c r="A32" s="30">
        <f t="shared" si="21"/>
        <v>27</v>
      </c>
      <c r="B32" s="41">
        <v>-1.7499998559187062</v>
      </c>
      <c r="C32">
        <v>0.89674</v>
      </c>
      <c r="D32">
        <v>0.95602</v>
      </c>
      <c r="E32">
        <v>0.97766</v>
      </c>
      <c r="F32">
        <v>0.98629</v>
      </c>
      <c r="G32">
        <v>0.99034</v>
      </c>
      <c r="H32">
        <v>0.99257</v>
      </c>
      <c r="I32">
        <v>0.99398</v>
      </c>
      <c r="J32">
        <v>0.99493</v>
      </c>
      <c r="K32">
        <v>0.99562</v>
      </c>
      <c r="M32">
        <f t="shared" si="0"/>
        <v>0.05928</v>
      </c>
      <c r="N32">
        <f t="shared" si="1"/>
        <v>0.021639999999999993</v>
      </c>
      <c r="O32">
        <f t="shared" si="2"/>
        <v>0.008630000000000027</v>
      </c>
      <c r="P32">
        <f t="shared" si="3"/>
        <v>0.004049999999999998</v>
      </c>
      <c r="Q32">
        <f t="shared" si="4"/>
        <v>0.0022299999999999542</v>
      </c>
      <c r="R32">
        <f t="shared" si="5"/>
        <v>0.0014100000000000223</v>
      </c>
      <c r="S32">
        <f t="shared" si="6"/>
        <v>0.0009500000000000064</v>
      </c>
      <c r="T32">
        <f t="shared" si="7"/>
        <v>0.0006899999999999684</v>
      </c>
      <c r="W32" s="41">
        <f t="shared" si="8"/>
        <v>0.196195</v>
      </c>
      <c r="X32" s="41">
        <f t="shared" si="9"/>
        <v>0.394935</v>
      </c>
      <c r="Y32" s="41">
        <f t="shared" si="10"/>
        <v>0.59387</v>
      </c>
      <c r="Z32" s="41">
        <f t="shared" si="11"/>
        <v>0.7928324999999999</v>
      </c>
      <c r="AA32" s="41">
        <f t="shared" si="12"/>
        <v>0.8923925</v>
      </c>
      <c r="AB32" s="41">
        <f t="shared" si="13"/>
        <v>0.9920125</v>
      </c>
      <c r="AD32" s="41">
        <f t="shared" si="14"/>
        <v>0.19873999999999997</v>
      </c>
      <c r="AE32" s="41">
        <f t="shared" si="15"/>
        <v>0.19893500000000003</v>
      </c>
      <c r="AF32" s="41">
        <f t="shared" si="16"/>
        <v>0.19896249999999993</v>
      </c>
      <c r="AG32" s="41">
        <f t="shared" si="17"/>
        <v>0.19912000000000019</v>
      </c>
      <c r="AH32" s="41">
        <f t="shared" si="18"/>
        <v>0.19923999999999986</v>
      </c>
      <c r="AI32" s="41"/>
      <c r="AJ32" s="33">
        <f t="shared" si="19"/>
        <v>3.35461343340644E-06</v>
      </c>
      <c r="AK32">
        <f t="shared" si="20"/>
        <v>0.9920125</v>
      </c>
    </row>
    <row r="33" spans="1:37" ht="12.75">
      <c r="A33" s="30">
        <f t="shared" si="21"/>
        <v>28</v>
      </c>
      <c r="B33" s="41">
        <v>-1.7000005038830162</v>
      </c>
      <c r="C33">
        <v>0.89035</v>
      </c>
      <c r="D33">
        <v>0.9527</v>
      </c>
      <c r="E33">
        <v>0.97569</v>
      </c>
      <c r="F33">
        <v>0.98495</v>
      </c>
      <c r="G33">
        <v>0.98934</v>
      </c>
      <c r="H33">
        <v>0.99178</v>
      </c>
      <c r="I33">
        <v>0.99332</v>
      </c>
      <c r="J33">
        <v>0.99437</v>
      </c>
      <c r="K33">
        <v>0.99513</v>
      </c>
      <c r="M33">
        <f t="shared" si="0"/>
        <v>0.062350000000000017</v>
      </c>
      <c r="N33">
        <f t="shared" si="1"/>
        <v>0.022989999999999955</v>
      </c>
      <c r="O33">
        <f t="shared" si="2"/>
        <v>0.009260000000000046</v>
      </c>
      <c r="P33">
        <f t="shared" si="3"/>
        <v>0.004390000000000005</v>
      </c>
      <c r="Q33">
        <f t="shared" si="4"/>
        <v>0.0024399999999999977</v>
      </c>
      <c r="R33">
        <f t="shared" si="5"/>
        <v>0.0015399999999999858</v>
      </c>
      <c r="S33">
        <f t="shared" si="6"/>
        <v>0.0010499999999999954</v>
      </c>
      <c r="T33">
        <f t="shared" si="7"/>
        <v>0.0007599999999999829</v>
      </c>
      <c r="W33" s="41">
        <f t="shared" si="8"/>
        <v>0.195845</v>
      </c>
      <c r="X33" s="41">
        <f t="shared" si="9"/>
        <v>0.39442</v>
      </c>
      <c r="Y33" s="41">
        <f t="shared" si="10"/>
        <v>0.593235</v>
      </c>
      <c r="Z33" s="41">
        <f t="shared" si="11"/>
        <v>0.7920825</v>
      </c>
      <c r="AA33" s="41">
        <f t="shared" si="12"/>
        <v>0.8915825000000001</v>
      </c>
      <c r="AB33" s="41">
        <f t="shared" si="13"/>
        <v>0.99117</v>
      </c>
      <c r="AD33" s="41">
        <f t="shared" si="14"/>
        <v>0.198575</v>
      </c>
      <c r="AE33" s="41">
        <f t="shared" si="15"/>
        <v>0.19881499999999996</v>
      </c>
      <c r="AF33" s="41">
        <f t="shared" si="16"/>
        <v>0.19884750000000007</v>
      </c>
      <c r="AG33" s="41">
        <f t="shared" si="17"/>
        <v>0.19900000000000007</v>
      </c>
      <c r="AH33" s="41">
        <f t="shared" si="18"/>
        <v>0.19917499999999988</v>
      </c>
      <c r="AI33" s="41"/>
      <c r="AJ33" s="33">
        <f t="shared" si="19"/>
        <v>3.763932563566219E-06</v>
      </c>
      <c r="AK33">
        <f t="shared" si="20"/>
        <v>0.99117</v>
      </c>
    </row>
    <row r="34" spans="1:37" ht="12.75">
      <c r="A34" s="30">
        <f t="shared" si="21"/>
        <v>29</v>
      </c>
      <c r="B34" s="41">
        <v>-1.6500002208734552</v>
      </c>
      <c r="C34">
        <v>0.88354</v>
      </c>
      <c r="D34">
        <v>0.94912</v>
      </c>
      <c r="E34">
        <v>0.97354</v>
      </c>
      <c r="F34">
        <v>0.98348</v>
      </c>
      <c r="G34">
        <v>0.98823</v>
      </c>
      <c r="H34">
        <v>0.9909</v>
      </c>
      <c r="I34">
        <v>0.99259</v>
      </c>
      <c r="J34">
        <v>0.99375</v>
      </c>
      <c r="K34">
        <v>0.99459</v>
      </c>
      <c r="M34">
        <f t="shared" si="0"/>
        <v>0.06557999999999997</v>
      </c>
      <c r="N34">
        <f t="shared" si="1"/>
        <v>0.024419999999999997</v>
      </c>
      <c r="O34">
        <f t="shared" si="2"/>
        <v>0.00994000000000006</v>
      </c>
      <c r="P34">
        <f t="shared" si="3"/>
        <v>0.004750000000000032</v>
      </c>
      <c r="Q34">
        <f t="shared" si="4"/>
        <v>0.00266999999999995</v>
      </c>
      <c r="R34">
        <f t="shared" si="5"/>
        <v>0.0016899999999999693</v>
      </c>
      <c r="S34">
        <f t="shared" si="6"/>
        <v>0.0011600000000000499</v>
      </c>
      <c r="T34">
        <f t="shared" si="7"/>
        <v>0.0008399999999999519</v>
      </c>
      <c r="W34" s="41">
        <f t="shared" si="8"/>
        <v>0.195455</v>
      </c>
      <c r="X34" s="41">
        <f t="shared" si="9"/>
        <v>0.3938675</v>
      </c>
      <c r="Y34" s="41">
        <f t="shared" si="10"/>
        <v>0.5925275</v>
      </c>
      <c r="Z34" s="41">
        <f t="shared" si="11"/>
        <v>0.7912425</v>
      </c>
      <c r="AA34" s="41">
        <f t="shared" si="12"/>
        <v>0.8906875</v>
      </c>
      <c r="AB34" s="41">
        <f t="shared" si="13"/>
        <v>0.9902325000000001</v>
      </c>
      <c r="AD34" s="41">
        <f t="shared" si="14"/>
        <v>0.1984125</v>
      </c>
      <c r="AE34" s="41">
        <f t="shared" si="15"/>
        <v>0.19866</v>
      </c>
      <c r="AF34" s="41">
        <f t="shared" si="16"/>
        <v>0.19871499999999997</v>
      </c>
      <c r="AG34" s="41">
        <f t="shared" si="17"/>
        <v>0.19889</v>
      </c>
      <c r="AH34" s="41">
        <f t="shared" si="18"/>
        <v>0.1990900000000002</v>
      </c>
      <c r="AI34" s="41"/>
      <c r="AJ34" s="33">
        <f t="shared" si="19"/>
        <v>4.22320454913493E-06</v>
      </c>
      <c r="AK34">
        <f t="shared" si="20"/>
        <v>0.9902325000000001</v>
      </c>
    </row>
    <row r="35" spans="1:37" ht="12.75">
      <c r="A35" s="30">
        <f t="shared" si="21"/>
        <v>30</v>
      </c>
      <c r="B35" s="41">
        <v>-1.59999938302362</v>
      </c>
      <c r="C35">
        <v>0.87627</v>
      </c>
      <c r="D35">
        <v>0.94525</v>
      </c>
      <c r="E35">
        <v>0.97119</v>
      </c>
      <c r="F35">
        <v>0.98185</v>
      </c>
      <c r="G35">
        <v>0.98701</v>
      </c>
      <c r="H35">
        <v>0.98992</v>
      </c>
      <c r="I35">
        <v>0.99178</v>
      </c>
      <c r="J35">
        <v>0.99305</v>
      </c>
      <c r="K35">
        <v>0.99398</v>
      </c>
      <c r="M35">
        <f t="shared" si="0"/>
        <v>0.06898000000000004</v>
      </c>
      <c r="N35">
        <f t="shared" si="1"/>
        <v>0.025939999999999963</v>
      </c>
      <c r="O35">
        <f t="shared" si="2"/>
        <v>0.010660000000000003</v>
      </c>
      <c r="P35">
        <f t="shared" si="3"/>
        <v>0.005160000000000053</v>
      </c>
      <c r="Q35">
        <f t="shared" si="4"/>
        <v>0.002909999999999968</v>
      </c>
      <c r="R35">
        <f t="shared" si="5"/>
        <v>0.0018599999999999728</v>
      </c>
      <c r="S35">
        <f t="shared" si="6"/>
        <v>0.0012699999999999934</v>
      </c>
      <c r="T35">
        <f t="shared" si="7"/>
        <v>0.0009299999999999864</v>
      </c>
      <c r="W35" s="41">
        <f t="shared" si="8"/>
        <v>0.1950325</v>
      </c>
      <c r="X35" s="41">
        <f t="shared" si="9"/>
        <v>0.39324749999999997</v>
      </c>
      <c r="Y35" s="41">
        <f t="shared" si="10"/>
        <v>0.5917475</v>
      </c>
      <c r="Z35" s="41">
        <f t="shared" si="11"/>
        <v>0.7903225</v>
      </c>
      <c r="AA35" s="41">
        <f t="shared" si="12"/>
        <v>0.8896975</v>
      </c>
      <c r="AB35" s="41">
        <f t="shared" si="13"/>
        <v>0.9891925</v>
      </c>
      <c r="AD35" s="41">
        <f t="shared" si="14"/>
        <v>0.19821499999999997</v>
      </c>
      <c r="AE35" s="41">
        <f t="shared" si="15"/>
        <v>0.1985</v>
      </c>
      <c r="AF35" s="41">
        <f t="shared" si="16"/>
        <v>0.19857500000000006</v>
      </c>
      <c r="AG35" s="41">
        <f t="shared" si="17"/>
        <v>0.19874999999999998</v>
      </c>
      <c r="AH35" s="41">
        <f t="shared" si="18"/>
        <v>0.19899</v>
      </c>
      <c r="AI35" s="41"/>
      <c r="AJ35" s="33">
        <f t="shared" si="19"/>
        <v>4.738522582067673E-06</v>
      </c>
      <c r="AK35">
        <f t="shared" si="20"/>
        <v>0.9891925</v>
      </c>
    </row>
    <row r="36" spans="1:37" ht="12.75">
      <c r="A36" s="30">
        <f t="shared" si="21"/>
        <v>31</v>
      </c>
      <c r="B36" s="41">
        <v>-1.5500004516890253</v>
      </c>
      <c r="C36">
        <v>0.86855</v>
      </c>
      <c r="D36">
        <v>0.94106</v>
      </c>
      <c r="E36">
        <v>0.96862</v>
      </c>
      <c r="F36">
        <v>0.98006</v>
      </c>
      <c r="G36">
        <v>0.98565</v>
      </c>
      <c r="H36">
        <v>0.98883</v>
      </c>
      <c r="I36">
        <v>0.99087</v>
      </c>
      <c r="J36">
        <v>0.99228</v>
      </c>
      <c r="K36">
        <v>0.9933</v>
      </c>
      <c r="M36">
        <f t="shared" si="0"/>
        <v>0.07250999999999996</v>
      </c>
      <c r="N36">
        <f t="shared" si="1"/>
        <v>0.02756000000000003</v>
      </c>
      <c r="O36">
        <f t="shared" si="2"/>
        <v>0.011440000000000006</v>
      </c>
      <c r="P36">
        <f t="shared" si="3"/>
        <v>0.005589999999999984</v>
      </c>
      <c r="Q36">
        <f t="shared" si="4"/>
        <v>0.0031799999999999606</v>
      </c>
      <c r="R36">
        <f t="shared" si="5"/>
        <v>0.0020400000000000418</v>
      </c>
      <c r="S36">
        <f t="shared" si="6"/>
        <v>0.0014100000000000223</v>
      </c>
      <c r="T36">
        <f t="shared" si="7"/>
        <v>0.0010199999999999099</v>
      </c>
      <c r="W36" s="41">
        <f t="shared" si="8"/>
        <v>0.19457000000000002</v>
      </c>
      <c r="X36" s="41">
        <f t="shared" si="9"/>
        <v>0.39257000000000003</v>
      </c>
      <c r="Y36" s="41">
        <f t="shared" si="10"/>
        <v>0.59089</v>
      </c>
      <c r="Z36" s="41">
        <f t="shared" si="11"/>
        <v>0.7892925</v>
      </c>
      <c r="AA36" s="41">
        <f t="shared" si="12"/>
        <v>0.8886025000000001</v>
      </c>
      <c r="AB36" s="41">
        <f t="shared" si="13"/>
        <v>0.988035</v>
      </c>
      <c r="AD36" s="41">
        <f t="shared" si="14"/>
        <v>0.198</v>
      </c>
      <c r="AE36" s="41">
        <f t="shared" si="15"/>
        <v>0.19832</v>
      </c>
      <c r="AF36" s="41">
        <f t="shared" si="16"/>
        <v>0.19840249999999993</v>
      </c>
      <c r="AG36" s="41">
        <f t="shared" si="17"/>
        <v>0.19862000000000024</v>
      </c>
      <c r="AH36" s="41">
        <f t="shared" si="18"/>
        <v>0.19886499999999985</v>
      </c>
      <c r="AI36" s="41"/>
      <c r="AJ36" s="33">
        <f t="shared" si="19"/>
        <v>5.316696700431901E-06</v>
      </c>
      <c r="AK36">
        <f t="shared" si="20"/>
        <v>0.988035</v>
      </c>
    </row>
    <row r="37" spans="1:37" ht="12.75">
      <c r="A37" s="30">
        <f t="shared" si="21"/>
        <v>32</v>
      </c>
      <c r="B37" s="41">
        <v>-1.4999996786570646</v>
      </c>
      <c r="C37">
        <v>0.86034</v>
      </c>
      <c r="D37">
        <v>0.93654</v>
      </c>
      <c r="E37">
        <v>0.96581</v>
      </c>
      <c r="F37">
        <v>0.9781</v>
      </c>
      <c r="G37">
        <v>0.98416</v>
      </c>
      <c r="H37">
        <v>0.98763</v>
      </c>
      <c r="I37">
        <v>0.98987</v>
      </c>
      <c r="J37">
        <v>0.99142</v>
      </c>
      <c r="K37">
        <v>0.99255</v>
      </c>
      <c r="M37">
        <f t="shared" si="0"/>
        <v>0.07620000000000005</v>
      </c>
      <c r="N37">
        <f t="shared" si="1"/>
        <v>0.029269999999999907</v>
      </c>
      <c r="O37">
        <f t="shared" si="2"/>
        <v>0.012290000000000023</v>
      </c>
      <c r="P37">
        <f t="shared" si="3"/>
        <v>0.006060000000000065</v>
      </c>
      <c r="Q37">
        <f t="shared" si="4"/>
        <v>0.003469999999999973</v>
      </c>
      <c r="R37">
        <f t="shared" si="5"/>
        <v>0.0022400000000000198</v>
      </c>
      <c r="S37">
        <f t="shared" si="6"/>
        <v>0.0015499999999999403</v>
      </c>
      <c r="T37">
        <f t="shared" si="7"/>
        <v>0.0011300000000000754</v>
      </c>
      <c r="W37" s="41">
        <f t="shared" si="8"/>
        <v>0.1940725</v>
      </c>
      <c r="X37" s="41">
        <f t="shared" si="9"/>
        <v>0.3918275</v>
      </c>
      <c r="Y37" s="41">
        <f t="shared" si="10"/>
        <v>0.58994</v>
      </c>
      <c r="Z37" s="41">
        <f t="shared" si="11"/>
        <v>0.7881625</v>
      </c>
      <c r="AA37" s="41">
        <f t="shared" si="12"/>
        <v>0.8873875</v>
      </c>
      <c r="AB37" s="41">
        <f t="shared" si="13"/>
        <v>0.9867625</v>
      </c>
      <c r="AD37" s="41">
        <f t="shared" si="14"/>
        <v>0.197755</v>
      </c>
      <c r="AE37" s="41">
        <f t="shared" si="15"/>
        <v>0.19811250000000002</v>
      </c>
      <c r="AF37" s="41">
        <f t="shared" si="16"/>
        <v>0.19822249999999997</v>
      </c>
      <c r="AG37" s="41">
        <f t="shared" si="17"/>
        <v>0.19845000000000002</v>
      </c>
      <c r="AH37" s="41">
        <f t="shared" si="18"/>
        <v>0.19874999999999998</v>
      </c>
      <c r="AI37" s="41"/>
      <c r="AJ37" s="33">
        <f t="shared" si="19"/>
        <v>5.965442432121219E-06</v>
      </c>
      <c r="AK37">
        <f t="shared" si="20"/>
        <v>0.9867625</v>
      </c>
    </row>
    <row r="38" spans="1:37" ht="12.75">
      <c r="A38" s="30">
        <f t="shared" si="21"/>
        <v>33</v>
      </c>
      <c r="B38" s="41">
        <v>-1.4500004764253318</v>
      </c>
      <c r="C38">
        <v>0.85163</v>
      </c>
      <c r="D38">
        <v>0.93164</v>
      </c>
      <c r="E38">
        <v>0.96273</v>
      </c>
      <c r="F38">
        <v>0.97593</v>
      </c>
      <c r="G38">
        <v>0.9825</v>
      </c>
      <c r="H38">
        <v>0.98629</v>
      </c>
      <c r="I38">
        <v>0.98875</v>
      </c>
      <c r="J38">
        <v>0.99046</v>
      </c>
      <c r="K38">
        <v>0.99171</v>
      </c>
      <c r="M38">
        <f t="shared" si="0"/>
        <v>0.08001000000000003</v>
      </c>
      <c r="N38">
        <f t="shared" si="1"/>
        <v>0.03108999999999995</v>
      </c>
      <c r="O38">
        <f t="shared" si="2"/>
        <v>0.01319999999999999</v>
      </c>
      <c r="P38">
        <f t="shared" si="3"/>
        <v>0.006570000000000076</v>
      </c>
      <c r="Q38">
        <f t="shared" si="4"/>
        <v>0.00378999999999996</v>
      </c>
      <c r="R38">
        <f t="shared" si="5"/>
        <v>0.0024600000000000177</v>
      </c>
      <c r="S38">
        <f t="shared" si="6"/>
        <v>0.0017099999999999893</v>
      </c>
      <c r="T38">
        <f t="shared" si="7"/>
        <v>0.0012499999999999734</v>
      </c>
      <c r="W38" s="41">
        <f t="shared" si="8"/>
        <v>0.19352250000000001</v>
      </c>
      <c r="X38" s="41">
        <f t="shared" si="9"/>
        <v>0.3910125</v>
      </c>
      <c r="Y38" s="41">
        <f t="shared" si="10"/>
        <v>0.588885</v>
      </c>
      <c r="Z38" s="41">
        <f t="shared" si="11"/>
        <v>0.7869075</v>
      </c>
      <c r="AA38" s="41">
        <f t="shared" si="12"/>
        <v>0.88604</v>
      </c>
      <c r="AB38" s="41">
        <f t="shared" si="13"/>
        <v>0.9853425</v>
      </c>
      <c r="AD38" s="41">
        <f t="shared" si="14"/>
        <v>0.19748999999999997</v>
      </c>
      <c r="AE38" s="41">
        <f t="shared" si="15"/>
        <v>0.1978725</v>
      </c>
      <c r="AF38" s="41">
        <f t="shared" si="16"/>
        <v>0.1980225</v>
      </c>
      <c r="AG38" s="41">
        <f t="shared" si="17"/>
        <v>0.19826500000000014</v>
      </c>
      <c r="AH38" s="41">
        <f t="shared" si="18"/>
        <v>0.19860499999999992</v>
      </c>
      <c r="AI38" s="41"/>
      <c r="AJ38" s="33">
        <f t="shared" si="19"/>
        <v>6.69332420174123E-06</v>
      </c>
      <c r="AK38">
        <f t="shared" si="20"/>
        <v>0.9853425</v>
      </c>
    </row>
    <row r="39" spans="1:37" ht="12.75">
      <c r="A39" s="30">
        <f t="shared" si="21"/>
        <v>34</v>
      </c>
      <c r="B39" s="41">
        <v>-1.4000001860565798</v>
      </c>
      <c r="C39">
        <v>0.84237</v>
      </c>
      <c r="D39">
        <v>0.92635</v>
      </c>
      <c r="E39">
        <v>0.95936</v>
      </c>
      <c r="F39">
        <v>0.97354</v>
      </c>
      <c r="G39">
        <v>0.98067</v>
      </c>
      <c r="H39">
        <v>0.98481</v>
      </c>
      <c r="I39">
        <v>0.98751</v>
      </c>
      <c r="J39">
        <v>0.98939</v>
      </c>
      <c r="K39">
        <v>0.99078</v>
      </c>
      <c r="M39">
        <f aca="true" t="shared" si="22" ref="M39:M70">D39-C39</f>
        <v>0.08398000000000005</v>
      </c>
      <c r="N39">
        <f aca="true" t="shared" si="23" ref="N39:N70">E39-D39</f>
        <v>0.033009999999999984</v>
      </c>
      <c r="O39">
        <f aca="true" t="shared" si="24" ref="O39:O70">F39-E39</f>
        <v>0.01417999999999997</v>
      </c>
      <c r="P39">
        <f aca="true" t="shared" si="25" ref="P39:P70">G39-F39</f>
        <v>0.007130000000000081</v>
      </c>
      <c r="Q39">
        <f aca="true" t="shared" si="26" ref="Q39:Q70">H39-G39</f>
        <v>0.0041399999999999215</v>
      </c>
      <c r="R39">
        <f aca="true" t="shared" si="27" ref="R39:R70">I39-H39</f>
        <v>0.0027000000000000357</v>
      </c>
      <c r="S39">
        <f aca="true" t="shared" si="28" ref="S39:S70">J39-I39</f>
        <v>0.0018799999999999928</v>
      </c>
      <c r="T39">
        <f aca="true" t="shared" si="29" ref="T39:T70">K39-J39</f>
        <v>0.0013900000000000023</v>
      </c>
      <c r="W39" s="41">
        <f aca="true" t="shared" si="30" ref="W39:W70">HLOOKUP($W$3,$C$528:$K$629,A561)+HLOOKUP($W$3,$M$528:$T$629,A561)*$W$4</f>
        <v>0.19293</v>
      </c>
      <c r="X39" s="41">
        <f aca="true" t="shared" si="31" ref="X39:X70">HLOOKUP($W$3,$C$423:$K$524,A456)+HLOOKUP($W$3,$M$423:$T$524,A456)*$W$4</f>
        <v>0.39011250000000003</v>
      </c>
      <c r="Y39" s="41">
        <f aca="true" t="shared" si="32" ref="Y39:Y70">HLOOKUP($W$3,$C$318:$K$419,A351)+HLOOKUP($W$3,$M$318:$T$419,A351)*$W$4</f>
        <v>0.5877325</v>
      </c>
      <c r="Z39" s="41">
        <f aca="true" t="shared" si="33" ref="Z39:Z70">HLOOKUP($W$3,$C$214:$K$315,A247)+HLOOKUP($W$3,$M$214:$T$315,A247)*$W$4</f>
        <v>0.7855150000000001</v>
      </c>
      <c r="AA39" s="41">
        <f aca="true" t="shared" si="34" ref="AA39:AA70">HLOOKUP($W$3,$C$110:$K$211,A143)+HLOOKUP($W$3,$M$110:$T$211,A143)*$W$4</f>
        <v>0.884545</v>
      </c>
      <c r="AB39" s="41">
        <f aca="true" t="shared" si="35" ref="AB39:AB70">HLOOKUP($W$3,$C$6:$K$107,A39)+HLOOKUP($W$3,$M$6:$T$107,A39)*$W$4</f>
        <v>0.983775</v>
      </c>
      <c r="AD39" s="41">
        <f aca="true" t="shared" si="36" ref="AD39:AD70">X39-W39</f>
        <v>0.19718250000000004</v>
      </c>
      <c r="AE39" s="41">
        <f aca="true" t="shared" si="37" ref="AE39:AE70">Y39-X39</f>
        <v>0.19761999999999996</v>
      </c>
      <c r="AF39" s="41">
        <f aca="true" t="shared" si="38" ref="AF39:AF70">Z39-Y39</f>
        <v>0.19778250000000008</v>
      </c>
      <c r="AG39" s="41">
        <f aca="true" t="shared" si="39" ref="AG39:AG70">(AA39-Z39)*2</f>
        <v>0.1980599999999999</v>
      </c>
      <c r="AH39" s="41">
        <f aca="true" t="shared" si="40" ref="AH39:AH70">(AB39-AA39)*2</f>
        <v>0.19845999999999986</v>
      </c>
      <c r="AI39" s="41"/>
      <c r="AJ39" s="33">
        <f aca="true" t="shared" si="41" ref="AJ39:AJ70">$AC$3*10^B39</f>
        <v>7.510038296180231E-06</v>
      </c>
      <c r="AK39">
        <f aca="true" t="shared" si="42" ref="AK39:AK70">HLOOKUP($AL$2,$W$6:$AB$107,A39)+HLOOKUP($AL$2,$AD$6:$AG$107,A39)*$AL$4</f>
        <v>0.983775</v>
      </c>
    </row>
    <row r="40" spans="1:37" ht="12.75">
      <c r="A40" s="30">
        <f aca="true" t="shared" si="43" ref="A40:A71">A39+1</f>
        <v>35</v>
      </c>
      <c r="B40" s="41">
        <v>-1.3499996034631485</v>
      </c>
      <c r="C40">
        <v>0.83257</v>
      </c>
      <c r="D40">
        <v>0.92063</v>
      </c>
      <c r="E40">
        <v>0.95568</v>
      </c>
      <c r="F40">
        <v>0.9709</v>
      </c>
      <c r="G40">
        <v>0.97864</v>
      </c>
      <c r="H40">
        <v>0.98317</v>
      </c>
      <c r="I40">
        <v>0.98613</v>
      </c>
      <c r="J40">
        <v>0.9882</v>
      </c>
      <c r="K40">
        <v>0.98973</v>
      </c>
      <c r="M40">
        <f t="shared" si="22"/>
        <v>0.08805999999999992</v>
      </c>
      <c r="N40">
        <f t="shared" si="23"/>
        <v>0.035050000000000026</v>
      </c>
      <c r="O40">
        <f t="shared" si="24"/>
        <v>0.015220000000000011</v>
      </c>
      <c r="P40">
        <f t="shared" si="25"/>
        <v>0.007739999999999969</v>
      </c>
      <c r="Q40">
        <f t="shared" si="26"/>
        <v>0.004530000000000034</v>
      </c>
      <c r="R40">
        <f t="shared" si="27"/>
        <v>0.0029599999999999627</v>
      </c>
      <c r="S40">
        <f t="shared" si="28"/>
        <v>0.0020700000000000163</v>
      </c>
      <c r="T40">
        <f t="shared" si="29"/>
        <v>0.0015300000000000313</v>
      </c>
      <c r="W40" s="41">
        <f t="shared" si="30"/>
        <v>0.192275</v>
      </c>
      <c r="X40" s="41">
        <f t="shared" si="31"/>
        <v>0.38912</v>
      </c>
      <c r="Y40" s="41">
        <f t="shared" si="32"/>
        <v>0.5864525</v>
      </c>
      <c r="Z40" s="41">
        <f t="shared" si="33"/>
        <v>0.783985</v>
      </c>
      <c r="AA40" s="41">
        <f t="shared" si="34"/>
        <v>0.88289</v>
      </c>
      <c r="AB40" s="41">
        <f t="shared" si="35"/>
        <v>0.9820375</v>
      </c>
      <c r="AD40" s="41">
        <f t="shared" si="36"/>
        <v>0.19684500000000002</v>
      </c>
      <c r="AE40" s="41">
        <f t="shared" si="37"/>
        <v>0.19733250000000002</v>
      </c>
      <c r="AF40" s="41">
        <f t="shared" si="38"/>
        <v>0.1975325</v>
      </c>
      <c r="AG40" s="41">
        <f t="shared" si="39"/>
        <v>0.19780999999999982</v>
      </c>
      <c r="AH40" s="41">
        <f t="shared" si="40"/>
        <v>0.1982950000000001</v>
      </c>
      <c r="AI40" s="41"/>
      <c r="AJ40" s="33">
        <f t="shared" si="41"/>
        <v>8.426412864609185E-06</v>
      </c>
      <c r="AK40">
        <f t="shared" si="42"/>
        <v>0.9820375</v>
      </c>
    </row>
    <row r="41" spans="1:37" ht="12.75">
      <c r="A41" s="30">
        <f t="shared" si="43"/>
        <v>36</v>
      </c>
      <c r="B41" s="41">
        <v>-1.3000002024454176</v>
      </c>
      <c r="C41">
        <v>0.82217</v>
      </c>
      <c r="D41">
        <v>0.91444</v>
      </c>
      <c r="E41">
        <v>0.95165</v>
      </c>
      <c r="F41">
        <v>0.968</v>
      </c>
      <c r="G41">
        <v>0.9764</v>
      </c>
      <c r="H41">
        <v>0.98135</v>
      </c>
      <c r="I41">
        <v>0.9846</v>
      </c>
      <c r="J41">
        <v>0.98688</v>
      </c>
      <c r="K41">
        <v>0.98857</v>
      </c>
      <c r="M41">
        <f t="shared" si="22"/>
        <v>0.09227000000000007</v>
      </c>
      <c r="N41">
        <f t="shared" si="23"/>
        <v>0.037209999999999965</v>
      </c>
      <c r="O41">
        <f t="shared" si="24"/>
        <v>0.016349999999999976</v>
      </c>
      <c r="P41">
        <f t="shared" si="25"/>
        <v>0.008400000000000074</v>
      </c>
      <c r="Q41">
        <f t="shared" si="26"/>
        <v>0.004949999999999899</v>
      </c>
      <c r="R41">
        <f t="shared" si="27"/>
        <v>0.003250000000000086</v>
      </c>
      <c r="S41">
        <f t="shared" si="28"/>
        <v>0.0022799999999999487</v>
      </c>
      <c r="T41">
        <f t="shared" si="29"/>
        <v>0.0016899999999999693</v>
      </c>
      <c r="W41" s="41">
        <f t="shared" si="30"/>
        <v>0.1915675</v>
      </c>
      <c r="X41" s="41">
        <f t="shared" si="31"/>
        <v>0.38804</v>
      </c>
      <c r="Y41" s="41">
        <f t="shared" si="32"/>
        <v>0.58504</v>
      </c>
      <c r="Z41" s="41">
        <f t="shared" si="33"/>
        <v>0.7822775000000001</v>
      </c>
      <c r="AA41" s="41">
        <f t="shared" si="34"/>
        <v>0.8810574999999999</v>
      </c>
      <c r="AB41" s="41">
        <f t="shared" si="35"/>
        <v>0.9801124999999999</v>
      </c>
      <c r="AD41" s="41">
        <f t="shared" si="36"/>
        <v>0.1964725</v>
      </c>
      <c r="AE41" s="41">
        <f t="shared" si="37"/>
        <v>0.197</v>
      </c>
      <c r="AF41" s="41">
        <f t="shared" si="38"/>
        <v>0.19723750000000007</v>
      </c>
      <c r="AG41" s="41">
        <f t="shared" si="39"/>
        <v>0.19755999999999974</v>
      </c>
      <c r="AH41" s="41">
        <f t="shared" si="40"/>
        <v>0.19811</v>
      </c>
      <c r="AI41" s="41"/>
      <c r="AJ41" s="33">
        <f t="shared" si="41"/>
        <v>9.454577697824156E-06</v>
      </c>
      <c r="AK41">
        <f t="shared" si="42"/>
        <v>0.9801124999999999</v>
      </c>
    </row>
    <row r="42" spans="1:37" ht="12.75">
      <c r="A42" s="30">
        <f t="shared" si="43"/>
        <v>37</v>
      </c>
      <c r="B42" s="41">
        <v>-1.2500002511435826</v>
      </c>
      <c r="C42">
        <v>0.81116</v>
      </c>
      <c r="D42">
        <v>0.90775</v>
      </c>
      <c r="E42">
        <v>0.94724</v>
      </c>
      <c r="F42">
        <v>0.96481</v>
      </c>
      <c r="G42">
        <v>0.97392</v>
      </c>
      <c r="H42">
        <v>0.97933</v>
      </c>
      <c r="I42">
        <v>0.9829</v>
      </c>
      <c r="J42">
        <v>0.98541</v>
      </c>
      <c r="K42">
        <v>0.98728</v>
      </c>
      <c r="M42">
        <f t="shared" si="22"/>
        <v>0.09658999999999995</v>
      </c>
      <c r="N42">
        <f t="shared" si="23"/>
        <v>0.039490000000000025</v>
      </c>
      <c r="O42">
        <f t="shared" si="24"/>
        <v>0.017569999999999975</v>
      </c>
      <c r="P42">
        <f t="shared" si="25"/>
        <v>0.009110000000000062</v>
      </c>
      <c r="Q42">
        <f t="shared" si="26"/>
        <v>0.005410000000000026</v>
      </c>
      <c r="R42">
        <f t="shared" si="27"/>
        <v>0.003569999999999962</v>
      </c>
      <c r="S42">
        <f t="shared" si="28"/>
        <v>0.0025100000000000122</v>
      </c>
      <c r="T42">
        <f t="shared" si="29"/>
        <v>0.0018700000000000383</v>
      </c>
      <c r="W42" s="41">
        <f t="shared" si="30"/>
        <v>0.190795</v>
      </c>
      <c r="X42" s="41">
        <f t="shared" si="31"/>
        <v>0.386845</v>
      </c>
      <c r="Y42" s="41">
        <f t="shared" si="32"/>
        <v>0.583485</v>
      </c>
      <c r="Z42" s="41">
        <f t="shared" si="33"/>
        <v>0.7804</v>
      </c>
      <c r="AA42" s="41">
        <f t="shared" si="34"/>
        <v>0.879035</v>
      </c>
      <c r="AB42" s="41">
        <f t="shared" si="35"/>
        <v>0.9779775</v>
      </c>
      <c r="AD42" s="41">
        <f t="shared" si="36"/>
        <v>0.19605</v>
      </c>
      <c r="AE42" s="41">
        <f t="shared" si="37"/>
        <v>0.19664000000000004</v>
      </c>
      <c r="AF42" s="41">
        <f t="shared" si="38"/>
        <v>0.19691499999999995</v>
      </c>
      <c r="AG42" s="41">
        <f t="shared" si="39"/>
        <v>0.19727000000000006</v>
      </c>
      <c r="AH42" s="41">
        <f t="shared" si="40"/>
        <v>0.1978850000000001</v>
      </c>
      <c r="AI42" s="41"/>
      <c r="AJ42" s="33">
        <f t="shared" si="41"/>
        <v>1.0608209465074177E-05</v>
      </c>
      <c r="AK42">
        <f t="shared" si="42"/>
        <v>0.9779775</v>
      </c>
    </row>
    <row r="43" spans="1:37" ht="12.75">
      <c r="A43" s="30">
        <f t="shared" si="43"/>
        <v>38</v>
      </c>
      <c r="B43" s="41">
        <v>-1.2000002371093532</v>
      </c>
      <c r="C43">
        <v>0.79949</v>
      </c>
      <c r="D43">
        <v>0.90053</v>
      </c>
      <c r="E43">
        <v>0.94242</v>
      </c>
      <c r="F43">
        <v>0.96129</v>
      </c>
      <c r="G43">
        <v>0.97117</v>
      </c>
      <c r="H43">
        <v>0.97709</v>
      </c>
      <c r="I43">
        <v>0.98101</v>
      </c>
      <c r="J43">
        <v>0.98378</v>
      </c>
      <c r="K43">
        <v>0.98584</v>
      </c>
      <c r="M43">
        <f t="shared" si="22"/>
        <v>0.10104000000000002</v>
      </c>
      <c r="N43">
        <f t="shared" si="23"/>
        <v>0.04188999999999998</v>
      </c>
      <c r="O43">
        <f t="shared" si="24"/>
        <v>0.018869999999999942</v>
      </c>
      <c r="P43">
        <f t="shared" si="25"/>
        <v>0.00988</v>
      </c>
      <c r="Q43">
        <f t="shared" si="26"/>
        <v>0.005920000000000036</v>
      </c>
      <c r="R43">
        <f t="shared" si="27"/>
        <v>0.003920000000000035</v>
      </c>
      <c r="S43">
        <f t="shared" si="28"/>
        <v>0.002769999999999939</v>
      </c>
      <c r="T43">
        <f t="shared" si="29"/>
        <v>0.0020600000000000618</v>
      </c>
      <c r="W43" s="41">
        <f t="shared" si="30"/>
        <v>0.18996</v>
      </c>
      <c r="X43" s="41">
        <f t="shared" si="31"/>
        <v>0.3855325</v>
      </c>
      <c r="Y43" s="41">
        <f t="shared" si="32"/>
        <v>0.581765</v>
      </c>
      <c r="Z43" s="41">
        <f t="shared" si="33"/>
        <v>0.778315</v>
      </c>
      <c r="AA43" s="41">
        <f t="shared" si="34"/>
        <v>0.8767925</v>
      </c>
      <c r="AB43" s="41">
        <f t="shared" si="35"/>
        <v>0.97561</v>
      </c>
      <c r="AD43" s="41">
        <f t="shared" si="36"/>
        <v>0.1955725</v>
      </c>
      <c r="AE43" s="41">
        <f t="shared" si="37"/>
        <v>0.19623249999999998</v>
      </c>
      <c r="AF43" s="41">
        <f t="shared" si="38"/>
        <v>0.19655</v>
      </c>
      <c r="AG43" s="41">
        <f t="shared" si="39"/>
        <v>0.196955</v>
      </c>
      <c r="AH43" s="41">
        <f t="shared" si="40"/>
        <v>0.197635</v>
      </c>
      <c r="AI43" s="41"/>
      <c r="AJ43" s="33">
        <f t="shared" si="41"/>
        <v>1.1902607171546816E-05</v>
      </c>
      <c r="AK43">
        <f t="shared" si="42"/>
        <v>0.97561</v>
      </c>
    </row>
    <row r="44" spans="1:37" ht="12.75">
      <c r="A44" s="30">
        <f t="shared" si="43"/>
        <v>39</v>
      </c>
      <c r="B44" s="41">
        <v>-1.1499998677289038</v>
      </c>
      <c r="C44">
        <v>0.78716</v>
      </c>
      <c r="D44">
        <v>0.89272</v>
      </c>
      <c r="E44">
        <v>0.93715</v>
      </c>
      <c r="F44">
        <v>0.95742</v>
      </c>
      <c r="G44">
        <v>0.96814</v>
      </c>
      <c r="H44">
        <v>0.9746</v>
      </c>
      <c r="I44">
        <v>0.97891</v>
      </c>
      <c r="J44">
        <v>0.98196</v>
      </c>
      <c r="K44">
        <v>0.98424</v>
      </c>
      <c r="M44">
        <f t="shared" si="22"/>
        <v>0.10555999999999999</v>
      </c>
      <c r="N44">
        <f t="shared" si="23"/>
        <v>0.04443000000000008</v>
      </c>
      <c r="O44">
        <f t="shared" si="24"/>
        <v>0.02027000000000001</v>
      </c>
      <c r="P44">
        <f t="shared" si="25"/>
        <v>0.010719999999999952</v>
      </c>
      <c r="Q44">
        <f t="shared" si="26"/>
        <v>0.006460000000000021</v>
      </c>
      <c r="R44">
        <f t="shared" si="27"/>
        <v>0.004309999999999925</v>
      </c>
      <c r="S44">
        <f t="shared" si="28"/>
        <v>0.003050000000000108</v>
      </c>
      <c r="T44">
        <f t="shared" si="29"/>
        <v>0.0022799999999999487</v>
      </c>
      <c r="W44" s="41">
        <f t="shared" si="30"/>
        <v>0.18905</v>
      </c>
      <c r="X44" s="41">
        <f t="shared" si="31"/>
        <v>0.3840875</v>
      </c>
      <c r="Y44" s="41">
        <f t="shared" si="32"/>
        <v>0.579875</v>
      </c>
      <c r="Z44" s="41">
        <f t="shared" si="33"/>
        <v>0.7760175</v>
      </c>
      <c r="AA44" s="41">
        <f t="shared" si="34"/>
        <v>0.8743075</v>
      </c>
      <c r="AB44" s="41">
        <f t="shared" si="35"/>
        <v>0.972985</v>
      </c>
      <c r="AD44" s="41">
        <f t="shared" si="36"/>
        <v>0.19503750000000003</v>
      </c>
      <c r="AE44" s="41">
        <f t="shared" si="37"/>
        <v>0.1957875</v>
      </c>
      <c r="AF44" s="41">
        <f t="shared" si="38"/>
        <v>0.1961425</v>
      </c>
      <c r="AG44" s="41">
        <f t="shared" si="39"/>
        <v>0.19657999999999998</v>
      </c>
      <c r="AH44" s="41">
        <f t="shared" si="40"/>
        <v>0.19735499999999995</v>
      </c>
      <c r="AI44" s="41"/>
      <c r="AJ44" s="33">
        <f t="shared" si="41"/>
        <v>1.3354956259567427E-05</v>
      </c>
      <c r="AK44">
        <f t="shared" si="42"/>
        <v>0.972985</v>
      </c>
    </row>
    <row r="45" spans="1:37" ht="12.75">
      <c r="A45" s="30">
        <f t="shared" si="43"/>
        <v>40</v>
      </c>
      <c r="B45" s="41">
        <v>-1.100000128334196</v>
      </c>
      <c r="C45">
        <v>0.77412</v>
      </c>
      <c r="D45">
        <v>0.8843</v>
      </c>
      <c r="E45">
        <v>0.93139</v>
      </c>
      <c r="F45">
        <v>0.95316</v>
      </c>
      <c r="G45">
        <v>0.96479</v>
      </c>
      <c r="H45">
        <v>0.97185</v>
      </c>
      <c r="I45">
        <v>0.97658</v>
      </c>
      <c r="J45">
        <v>0.97994</v>
      </c>
      <c r="K45">
        <v>0.98246</v>
      </c>
      <c r="M45">
        <f t="shared" si="22"/>
        <v>0.11017999999999994</v>
      </c>
      <c r="N45">
        <f t="shared" si="23"/>
        <v>0.047090000000000076</v>
      </c>
      <c r="O45">
        <f t="shared" si="24"/>
        <v>0.021769999999999956</v>
      </c>
      <c r="P45">
        <f t="shared" si="25"/>
        <v>0.01163000000000003</v>
      </c>
      <c r="Q45">
        <f t="shared" si="26"/>
        <v>0.007059999999999955</v>
      </c>
      <c r="R45">
        <f t="shared" si="27"/>
        <v>0.004730000000000012</v>
      </c>
      <c r="S45">
        <f t="shared" si="28"/>
        <v>0.0033600000000000296</v>
      </c>
      <c r="T45">
        <f t="shared" si="29"/>
        <v>0.0025199999999999667</v>
      </c>
      <c r="W45" s="41">
        <f t="shared" si="30"/>
        <v>0.18806</v>
      </c>
      <c r="X45" s="41">
        <f t="shared" si="31"/>
        <v>0.38250999999999996</v>
      </c>
      <c r="Y45" s="41">
        <f t="shared" si="32"/>
        <v>0.577785</v>
      </c>
      <c r="Z45" s="41">
        <f t="shared" si="33"/>
        <v>0.7734700000000001</v>
      </c>
      <c r="AA45" s="41">
        <f t="shared" si="34"/>
        <v>0.8715525000000001</v>
      </c>
      <c r="AB45" s="41">
        <f t="shared" si="35"/>
        <v>0.970085</v>
      </c>
      <c r="AD45" s="41">
        <f t="shared" si="36"/>
        <v>0.19444999999999996</v>
      </c>
      <c r="AE45" s="41">
        <f t="shared" si="37"/>
        <v>0.19527500000000003</v>
      </c>
      <c r="AF45" s="41">
        <f t="shared" si="38"/>
        <v>0.1956850000000001</v>
      </c>
      <c r="AG45" s="41">
        <f t="shared" si="39"/>
        <v>0.19616499999999992</v>
      </c>
      <c r="AH45" s="41">
        <f t="shared" si="40"/>
        <v>0.19706499999999982</v>
      </c>
      <c r="AI45" s="41"/>
      <c r="AJ45" s="33">
        <f t="shared" si="41"/>
        <v>1.4984498387941552E-05</v>
      </c>
      <c r="AK45">
        <f t="shared" si="42"/>
        <v>0.970085</v>
      </c>
    </row>
    <row r="46" spans="1:37" ht="12.75">
      <c r="A46" s="30">
        <f t="shared" si="43"/>
        <v>41</v>
      </c>
      <c r="B46" s="41">
        <v>-1.0499999698534153</v>
      </c>
      <c r="C46">
        <v>0.76036</v>
      </c>
      <c r="D46">
        <v>0.8752</v>
      </c>
      <c r="E46">
        <v>0.9251</v>
      </c>
      <c r="F46">
        <v>0.94847</v>
      </c>
      <c r="G46">
        <v>0.96109</v>
      </c>
      <c r="H46">
        <v>0.9688</v>
      </c>
      <c r="I46">
        <v>0.97399</v>
      </c>
      <c r="J46">
        <v>0.97769</v>
      </c>
      <c r="K46">
        <v>0.98047</v>
      </c>
      <c r="M46">
        <f t="shared" si="22"/>
        <v>0.11483999999999994</v>
      </c>
      <c r="N46">
        <f t="shared" si="23"/>
        <v>0.049900000000000055</v>
      </c>
      <c r="O46">
        <f t="shared" si="24"/>
        <v>0.023370000000000002</v>
      </c>
      <c r="P46">
        <f t="shared" si="25"/>
        <v>0.012619999999999965</v>
      </c>
      <c r="Q46">
        <f t="shared" si="26"/>
        <v>0.007709999999999995</v>
      </c>
      <c r="R46">
        <f t="shared" si="27"/>
        <v>0.005190000000000028</v>
      </c>
      <c r="S46">
        <f t="shared" si="28"/>
        <v>0.0036999999999999256</v>
      </c>
      <c r="T46">
        <f t="shared" si="29"/>
        <v>0.0027800000000000047</v>
      </c>
      <c r="W46" s="41">
        <f t="shared" si="30"/>
        <v>0.186985</v>
      </c>
      <c r="X46" s="41">
        <f t="shared" si="31"/>
        <v>0.38077</v>
      </c>
      <c r="Y46" s="41">
        <f t="shared" si="32"/>
        <v>0.5754775</v>
      </c>
      <c r="Z46" s="41">
        <f t="shared" si="33"/>
        <v>0.7706575000000001</v>
      </c>
      <c r="AA46" s="41">
        <f t="shared" si="34"/>
        <v>0.8685125</v>
      </c>
      <c r="AB46" s="41">
        <f t="shared" si="35"/>
        <v>0.9668725</v>
      </c>
      <c r="AD46" s="41">
        <f t="shared" si="36"/>
        <v>0.19378499999999999</v>
      </c>
      <c r="AE46" s="41">
        <f t="shared" si="37"/>
        <v>0.19470749999999998</v>
      </c>
      <c r="AF46" s="41">
        <f t="shared" si="38"/>
        <v>0.19518000000000013</v>
      </c>
      <c r="AG46" s="41">
        <f t="shared" si="39"/>
        <v>0.19570999999999983</v>
      </c>
      <c r="AH46" s="41">
        <f t="shared" si="40"/>
        <v>0.19672</v>
      </c>
      <c r="AI46" s="41"/>
      <c r="AJ46" s="33">
        <f t="shared" si="41"/>
        <v>1.6812889855011157E-05</v>
      </c>
      <c r="AK46">
        <f t="shared" si="42"/>
        <v>0.9668725</v>
      </c>
    </row>
    <row r="47" spans="1:37" ht="12.75">
      <c r="A47" s="30">
        <f t="shared" si="43"/>
        <v>42</v>
      </c>
      <c r="B47" s="41">
        <v>-1</v>
      </c>
      <c r="C47">
        <v>0.74585</v>
      </c>
      <c r="D47">
        <v>0.8654</v>
      </c>
      <c r="E47">
        <v>0.91823</v>
      </c>
      <c r="F47">
        <v>0.94332</v>
      </c>
      <c r="G47">
        <v>0.957</v>
      </c>
      <c r="H47">
        <v>0.96542</v>
      </c>
      <c r="I47">
        <v>0.97111</v>
      </c>
      <c r="J47">
        <v>0.97519</v>
      </c>
      <c r="K47">
        <v>0.97826</v>
      </c>
      <c r="M47">
        <f t="shared" si="22"/>
        <v>0.11954999999999993</v>
      </c>
      <c r="N47">
        <f t="shared" si="23"/>
        <v>0.052830000000000044</v>
      </c>
      <c r="O47">
        <f t="shared" si="24"/>
        <v>0.025090000000000057</v>
      </c>
      <c r="P47">
        <f t="shared" si="25"/>
        <v>0.013679999999999914</v>
      </c>
      <c r="Q47">
        <f t="shared" si="26"/>
        <v>0.008419999999999983</v>
      </c>
      <c r="R47">
        <f t="shared" si="27"/>
        <v>0.005690000000000084</v>
      </c>
      <c r="S47">
        <f t="shared" si="28"/>
        <v>0.0040799999999999725</v>
      </c>
      <c r="T47">
        <f t="shared" si="29"/>
        <v>0.003070000000000017</v>
      </c>
      <c r="W47" s="41">
        <f t="shared" si="30"/>
        <v>0.185815</v>
      </c>
      <c r="X47" s="41">
        <f t="shared" si="31"/>
        <v>0.37887</v>
      </c>
      <c r="Y47" s="41">
        <f t="shared" si="32"/>
        <v>0.5729375000000001</v>
      </c>
      <c r="Z47" s="41">
        <f t="shared" si="33"/>
        <v>0.767545</v>
      </c>
      <c r="AA47" s="41">
        <f t="shared" si="34"/>
        <v>0.8651425</v>
      </c>
      <c r="AB47" s="41">
        <f t="shared" si="35"/>
        <v>0.9633149999999999</v>
      </c>
      <c r="AD47" s="41">
        <f t="shared" si="36"/>
        <v>0.19305499999999998</v>
      </c>
      <c r="AE47" s="41">
        <f t="shared" si="37"/>
        <v>0.19406750000000011</v>
      </c>
      <c r="AF47" s="41">
        <f t="shared" si="38"/>
        <v>0.19460749999999993</v>
      </c>
      <c r="AG47" s="41">
        <f t="shared" si="39"/>
        <v>0.195195</v>
      </c>
      <c r="AH47" s="41">
        <f t="shared" si="40"/>
        <v>0.19634499999999977</v>
      </c>
      <c r="AI47" s="41"/>
      <c r="AJ47" s="33">
        <f t="shared" si="41"/>
        <v>1.886437137799695E-05</v>
      </c>
      <c r="AK47">
        <f t="shared" si="42"/>
        <v>0.9633149999999999</v>
      </c>
    </row>
    <row r="48" spans="1:37" ht="12.75">
      <c r="A48" s="30">
        <f t="shared" si="43"/>
        <v>43</v>
      </c>
      <c r="B48" s="41">
        <v>-0.9499994017142384</v>
      </c>
      <c r="C48">
        <v>0.73057</v>
      </c>
      <c r="D48">
        <v>0.85483</v>
      </c>
      <c r="E48">
        <v>0.91073</v>
      </c>
      <c r="F48">
        <v>0.93765</v>
      </c>
      <c r="G48">
        <v>0.95248</v>
      </c>
      <c r="H48">
        <v>0.96168</v>
      </c>
      <c r="I48">
        <v>0.96793</v>
      </c>
      <c r="J48">
        <v>0.97242</v>
      </c>
      <c r="K48">
        <v>0.97581</v>
      </c>
      <c r="M48">
        <f t="shared" si="22"/>
        <v>0.12425999999999993</v>
      </c>
      <c r="N48">
        <f t="shared" si="23"/>
        <v>0.05590000000000006</v>
      </c>
      <c r="O48">
        <f t="shared" si="24"/>
        <v>0.026919999999999944</v>
      </c>
      <c r="P48">
        <f t="shared" si="25"/>
        <v>0.01483000000000001</v>
      </c>
      <c r="Q48">
        <f t="shared" si="26"/>
        <v>0.009199999999999986</v>
      </c>
      <c r="R48">
        <f t="shared" si="27"/>
        <v>0.006249999999999978</v>
      </c>
      <c r="S48">
        <f t="shared" si="28"/>
        <v>0.004489999999999994</v>
      </c>
      <c r="T48">
        <f t="shared" si="29"/>
        <v>0.003390000000000004</v>
      </c>
      <c r="W48" s="41">
        <f t="shared" si="30"/>
        <v>0.18455</v>
      </c>
      <c r="X48" s="41">
        <f t="shared" si="31"/>
        <v>0.3767825</v>
      </c>
      <c r="Y48" s="41">
        <f t="shared" si="32"/>
        <v>0.5701375000000001</v>
      </c>
      <c r="Z48" s="41">
        <f t="shared" si="33"/>
        <v>0.7641175</v>
      </c>
      <c r="AA48" s="41">
        <f t="shared" si="34"/>
        <v>0.8614225</v>
      </c>
      <c r="AB48" s="41">
        <f t="shared" si="35"/>
        <v>0.95938</v>
      </c>
      <c r="AD48" s="41">
        <f t="shared" si="36"/>
        <v>0.19223250000000003</v>
      </c>
      <c r="AE48" s="41">
        <f t="shared" si="37"/>
        <v>0.19335500000000005</v>
      </c>
      <c r="AF48" s="41">
        <f t="shared" si="38"/>
        <v>0.19397999999999993</v>
      </c>
      <c r="AG48" s="41">
        <f t="shared" si="39"/>
        <v>0.19460999999999995</v>
      </c>
      <c r="AH48" s="41">
        <f t="shared" si="40"/>
        <v>0.19591500000000006</v>
      </c>
      <c r="AI48" s="41"/>
      <c r="AJ48" s="33">
        <f t="shared" si="41"/>
        <v>2.116620197354013E-05</v>
      </c>
      <c r="AK48">
        <f t="shared" si="42"/>
        <v>0.95938</v>
      </c>
    </row>
    <row r="49" spans="1:37" ht="12.75">
      <c r="A49" s="30">
        <f t="shared" si="43"/>
        <v>44</v>
      </c>
      <c r="B49" s="41">
        <v>-0.8999984171986479</v>
      </c>
      <c r="C49">
        <v>0.7145</v>
      </c>
      <c r="D49">
        <v>0.84345</v>
      </c>
      <c r="E49">
        <v>0.90255</v>
      </c>
      <c r="F49">
        <v>0.93142</v>
      </c>
      <c r="G49">
        <v>0.9475</v>
      </c>
      <c r="H49">
        <v>0.95754</v>
      </c>
      <c r="I49">
        <v>0.96439</v>
      </c>
      <c r="J49">
        <v>0.96933</v>
      </c>
      <c r="K49">
        <v>0.97307</v>
      </c>
      <c r="M49">
        <f t="shared" si="22"/>
        <v>0.12895</v>
      </c>
      <c r="N49">
        <f t="shared" si="23"/>
        <v>0.05909999999999993</v>
      </c>
      <c r="O49">
        <f t="shared" si="24"/>
        <v>0.028870000000000062</v>
      </c>
      <c r="P49">
        <f t="shared" si="25"/>
        <v>0.016079999999999983</v>
      </c>
      <c r="Q49">
        <f t="shared" si="26"/>
        <v>0.010039999999999938</v>
      </c>
      <c r="R49">
        <f t="shared" si="27"/>
        <v>0.006850000000000023</v>
      </c>
      <c r="S49">
        <f t="shared" si="28"/>
        <v>0.0049400000000000555</v>
      </c>
      <c r="T49">
        <f t="shared" si="29"/>
        <v>0.0037399999999999656</v>
      </c>
      <c r="W49" s="41">
        <f t="shared" si="30"/>
        <v>0.18317250000000002</v>
      </c>
      <c r="X49" s="41">
        <f t="shared" si="31"/>
        <v>0.37448750000000003</v>
      </c>
      <c r="Y49" s="41">
        <f t="shared" si="32"/>
        <v>0.567055</v>
      </c>
      <c r="Z49" s="41">
        <f t="shared" si="33"/>
        <v>0.760315</v>
      </c>
      <c r="AA49" s="41">
        <f t="shared" si="34"/>
        <v>0.8573075</v>
      </c>
      <c r="AB49" s="41">
        <f t="shared" si="35"/>
        <v>0.9550299999999999</v>
      </c>
      <c r="AD49" s="41">
        <f t="shared" si="36"/>
        <v>0.191315</v>
      </c>
      <c r="AE49" s="41">
        <f t="shared" si="37"/>
        <v>0.19256749999999995</v>
      </c>
      <c r="AF49" s="41">
        <f t="shared" si="38"/>
        <v>0.19326</v>
      </c>
      <c r="AG49" s="41">
        <f t="shared" si="39"/>
        <v>0.19398500000000007</v>
      </c>
      <c r="AH49" s="41">
        <f t="shared" si="40"/>
        <v>0.19544499999999987</v>
      </c>
      <c r="AI49" s="41"/>
      <c r="AJ49" s="33">
        <f t="shared" si="41"/>
        <v>2.3748923058901694E-05</v>
      </c>
      <c r="AK49">
        <f t="shared" si="42"/>
        <v>0.9550299999999999</v>
      </c>
    </row>
    <row r="50" spans="1:37" ht="12.75">
      <c r="A50" s="30">
        <f t="shared" si="43"/>
        <v>45</v>
      </c>
      <c r="B50" s="41">
        <v>-0.8499992450778628</v>
      </c>
      <c r="C50">
        <v>0.69763</v>
      </c>
      <c r="D50">
        <v>0.8312</v>
      </c>
      <c r="E50">
        <v>0.89363</v>
      </c>
      <c r="F50">
        <v>0.92458</v>
      </c>
      <c r="G50">
        <v>0.942</v>
      </c>
      <c r="H50">
        <v>0.95296</v>
      </c>
      <c r="I50">
        <v>0.96047</v>
      </c>
      <c r="J50">
        <v>0.96591</v>
      </c>
      <c r="K50">
        <v>0.97003</v>
      </c>
      <c r="M50">
        <f t="shared" si="22"/>
        <v>0.13357000000000008</v>
      </c>
      <c r="N50">
        <f t="shared" si="23"/>
        <v>0.062429999999999986</v>
      </c>
      <c r="O50">
        <f t="shared" si="24"/>
        <v>0.030949999999999922</v>
      </c>
      <c r="P50">
        <f t="shared" si="25"/>
        <v>0.01741999999999999</v>
      </c>
      <c r="Q50">
        <f t="shared" si="26"/>
        <v>0.01096000000000008</v>
      </c>
      <c r="R50">
        <f t="shared" si="27"/>
        <v>0.007510000000000017</v>
      </c>
      <c r="S50">
        <f t="shared" si="28"/>
        <v>0.00544</v>
      </c>
      <c r="T50">
        <f t="shared" si="29"/>
        <v>0.0041199999999999015</v>
      </c>
      <c r="W50" s="41">
        <f t="shared" si="30"/>
        <v>0.1816825</v>
      </c>
      <c r="X50" s="41">
        <f t="shared" si="31"/>
        <v>0.37198250000000005</v>
      </c>
      <c r="Y50" s="41">
        <f t="shared" si="32"/>
        <v>0.5636675000000001</v>
      </c>
      <c r="Z50" s="41">
        <f t="shared" si="33"/>
        <v>0.756135</v>
      </c>
      <c r="AA50" s="41">
        <f t="shared" si="34"/>
        <v>0.8527625000000001</v>
      </c>
      <c r="AB50" s="41">
        <f t="shared" si="35"/>
        <v>0.9502200000000001</v>
      </c>
      <c r="AD50" s="41">
        <f t="shared" si="36"/>
        <v>0.19030000000000005</v>
      </c>
      <c r="AE50" s="41">
        <f t="shared" si="37"/>
        <v>0.19168500000000005</v>
      </c>
      <c r="AF50" s="41">
        <f t="shared" si="38"/>
        <v>0.1924674999999999</v>
      </c>
      <c r="AG50" s="41">
        <f t="shared" si="39"/>
        <v>0.19325500000000018</v>
      </c>
      <c r="AH50" s="41">
        <f t="shared" si="40"/>
        <v>0.19491499999999995</v>
      </c>
      <c r="AI50" s="41"/>
      <c r="AJ50" s="33">
        <f t="shared" si="41"/>
        <v>2.6646679146275803E-05</v>
      </c>
      <c r="AK50">
        <f t="shared" si="42"/>
        <v>0.9502200000000001</v>
      </c>
    </row>
    <row r="51" spans="1:37" ht="12.75">
      <c r="A51" s="30">
        <f t="shared" si="43"/>
        <v>46</v>
      </c>
      <c r="B51" s="41">
        <v>-0.8000008748032034</v>
      </c>
      <c r="C51">
        <v>0.67994</v>
      </c>
      <c r="D51">
        <v>0.81805</v>
      </c>
      <c r="E51">
        <v>0.88392</v>
      </c>
      <c r="F51">
        <v>0.91708</v>
      </c>
      <c r="G51">
        <v>0.93593</v>
      </c>
      <c r="H51">
        <v>0.94789</v>
      </c>
      <c r="I51">
        <v>0.95612</v>
      </c>
      <c r="J51">
        <v>0.9621</v>
      </c>
      <c r="K51">
        <v>0.96665</v>
      </c>
      <c r="M51">
        <f t="shared" si="22"/>
        <v>0.13811000000000007</v>
      </c>
      <c r="N51">
        <f t="shared" si="23"/>
        <v>0.06586999999999998</v>
      </c>
      <c r="O51">
        <f t="shared" si="24"/>
        <v>0.03315999999999997</v>
      </c>
      <c r="P51">
        <f t="shared" si="25"/>
        <v>0.018850000000000033</v>
      </c>
      <c r="Q51">
        <f t="shared" si="26"/>
        <v>0.01195999999999997</v>
      </c>
      <c r="R51">
        <f t="shared" si="27"/>
        <v>0.00822999999999996</v>
      </c>
      <c r="S51">
        <f t="shared" si="28"/>
        <v>0.005979999999999985</v>
      </c>
      <c r="T51">
        <f t="shared" si="29"/>
        <v>0.004550000000000054</v>
      </c>
      <c r="W51" s="41">
        <f t="shared" si="30"/>
        <v>0.180065</v>
      </c>
      <c r="X51" s="41">
        <f t="shared" si="31"/>
        <v>0.3692375</v>
      </c>
      <c r="Y51" s="41">
        <f t="shared" si="32"/>
        <v>0.5599375</v>
      </c>
      <c r="Z51" s="41">
        <f t="shared" si="33"/>
        <v>0.75151</v>
      </c>
      <c r="AA51" s="41">
        <f t="shared" si="34"/>
        <v>0.8477425000000001</v>
      </c>
      <c r="AB51" s="41">
        <f t="shared" si="35"/>
        <v>0.9449000000000001</v>
      </c>
      <c r="AD51" s="41">
        <f t="shared" si="36"/>
        <v>0.1891725</v>
      </c>
      <c r="AE51" s="41">
        <f t="shared" si="37"/>
        <v>0.19069999999999998</v>
      </c>
      <c r="AF51" s="41">
        <f t="shared" si="38"/>
        <v>0.19157250000000003</v>
      </c>
      <c r="AG51" s="41">
        <f t="shared" si="39"/>
        <v>0.1924650000000001</v>
      </c>
      <c r="AH51" s="41">
        <f t="shared" si="40"/>
        <v>0.19431500000000002</v>
      </c>
      <c r="AI51" s="41"/>
      <c r="AJ51" s="33">
        <f t="shared" si="41"/>
        <v>2.989795355327357E-05</v>
      </c>
      <c r="AK51">
        <f t="shared" si="42"/>
        <v>0.9449000000000001</v>
      </c>
    </row>
    <row r="52" spans="1:37" ht="12.75">
      <c r="A52" s="30">
        <f t="shared" si="43"/>
        <v>47</v>
      </c>
      <c r="B52" s="41">
        <v>-0.7499998559187063</v>
      </c>
      <c r="C52">
        <v>0.66144</v>
      </c>
      <c r="D52">
        <v>0.80394</v>
      </c>
      <c r="E52">
        <v>0.87335</v>
      </c>
      <c r="F52">
        <v>0.90884</v>
      </c>
      <c r="G52">
        <v>0.92925</v>
      </c>
      <c r="H52">
        <v>0.94229</v>
      </c>
      <c r="I52">
        <v>0.9513</v>
      </c>
      <c r="J52">
        <v>0.95788</v>
      </c>
      <c r="K52">
        <v>0.9629</v>
      </c>
      <c r="M52">
        <f t="shared" si="22"/>
        <v>0.14249999999999996</v>
      </c>
      <c r="N52">
        <f t="shared" si="23"/>
        <v>0.06940999999999997</v>
      </c>
      <c r="O52">
        <f t="shared" si="24"/>
        <v>0.03549000000000002</v>
      </c>
      <c r="P52">
        <f t="shared" si="25"/>
        <v>0.02041000000000004</v>
      </c>
      <c r="Q52">
        <f t="shared" si="26"/>
        <v>0.01303999999999994</v>
      </c>
      <c r="R52">
        <f t="shared" si="27"/>
        <v>0.009010000000000074</v>
      </c>
      <c r="S52">
        <f t="shared" si="28"/>
        <v>0.006579999999999919</v>
      </c>
      <c r="T52">
        <f t="shared" si="29"/>
        <v>0.0050200000000000244</v>
      </c>
      <c r="W52" s="41">
        <f t="shared" si="30"/>
        <v>0.178315</v>
      </c>
      <c r="X52" s="41">
        <f t="shared" si="31"/>
        <v>0.3662325</v>
      </c>
      <c r="Y52" s="41">
        <f t="shared" si="32"/>
        <v>0.5558325000000001</v>
      </c>
      <c r="Z52" s="41">
        <f t="shared" si="33"/>
        <v>0.7464225</v>
      </c>
      <c r="AA52" s="41">
        <f t="shared" si="34"/>
        <v>0.8422</v>
      </c>
      <c r="AB52" s="41">
        <f t="shared" si="35"/>
        <v>0.93903</v>
      </c>
      <c r="AD52" s="41">
        <f t="shared" si="36"/>
        <v>0.18791750000000002</v>
      </c>
      <c r="AE52" s="41">
        <f t="shared" si="37"/>
        <v>0.18960000000000005</v>
      </c>
      <c r="AF52" s="41">
        <f t="shared" si="38"/>
        <v>0.19058999999999993</v>
      </c>
      <c r="AG52" s="41">
        <f t="shared" si="39"/>
        <v>0.19155499999999992</v>
      </c>
      <c r="AH52" s="41">
        <f t="shared" si="40"/>
        <v>0.19366000000000017</v>
      </c>
      <c r="AI52" s="41"/>
      <c r="AJ52" s="33">
        <f t="shared" si="41"/>
        <v>3.3546134334064414E-05</v>
      </c>
      <c r="AK52">
        <f t="shared" si="42"/>
        <v>0.93903</v>
      </c>
    </row>
    <row r="53" spans="1:37" ht="12.75">
      <c r="A53" s="30">
        <f t="shared" si="43"/>
        <v>48</v>
      </c>
      <c r="B53" s="41">
        <v>-0.7000005038830162</v>
      </c>
      <c r="C53">
        <v>0.64213</v>
      </c>
      <c r="D53">
        <v>0.78881</v>
      </c>
      <c r="E53">
        <v>0.86187</v>
      </c>
      <c r="F53">
        <v>0.89982</v>
      </c>
      <c r="G53">
        <v>0.92189</v>
      </c>
      <c r="H53">
        <v>0.93609</v>
      </c>
      <c r="I53">
        <v>0.94597</v>
      </c>
      <c r="J53">
        <v>0.9532</v>
      </c>
      <c r="K53">
        <v>0.95873</v>
      </c>
      <c r="M53">
        <f t="shared" si="22"/>
        <v>0.14668000000000003</v>
      </c>
      <c r="N53">
        <f t="shared" si="23"/>
        <v>0.07306000000000001</v>
      </c>
      <c r="O53">
        <f t="shared" si="24"/>
        <v>0.03794999999999993</v>
      </c>
      <c r="P53">
        <f t="shared" si="25"/>
        <v>0.022070000000000034</v>
      </c>
      <c r="Q53">
        <f t="shared" si="26"/>
        <v>0.01419999999999999</v>
      </c>
      <c r="R53">
        <f t="shared" si="27"/>
        <v>0.00988</v>
      </c>
      <c r="S53">
        <f t="shared" si="28"/>
        <v>0.00723000000000007</v>
      </c>
      <c r="T53">
        <f t="shared" si="29"/>
        <v>0.005529999999999924</v>
      </c>
      <c r="W53" s="41">
        <f t="shared" si="30"/>
        <v>0.17643</v>
      </c>
      <c r="X53" s="41">
        <f t="shared" si="31"/>
        <v>0.36295</v>
      </c>
      <c r="Y53" s="41">
        <f t="shared" si="32"/>
        <v>0.5513250000000001</v>
      </c>
      <c r="Z53" s="41">
        <f t="shared" si="33"/>
        <v>0.7408075000000001</v>
      </c>
      <c r="AA53" s="41">
        <f t="shared" si="34"/>
        <v>0.8360875</v>
      </c>
      <c r="AB53" s="41">
        <f t="shared" si="35"/>
        <v>0.93254</v>
      </c>
      <c r="AD53" s="41">
        <f t="shared" si="36"/>
        <v>0.18652</v>
      </c>
      <c r="AE53" s="41">
        <f t="shared" si="37"/>
        <v>0.18837500000000007</v>
      </c>
      <c r="AF53" s="41">
        <f t="shared" si="38"/>
        <v>0.1894825</v>
      </c>
      <c r="AG53" s="41">
        <f t="shared" si="39"/>
        <v>0.19055999999999984</v>
      </c>
      <c r="AH53" s="41">
        <f t="shared" si="40"/>
        <v>0.1929050000000001</v>
      </c>
      <c r="AI53" s="41"/>
      <c r="AJ53" s="33">
        <f t="shared" si="41"/>
        <v>3.7639325635662196E-05</v>
      </c>
      <c r="AK53">
        <f t="shared" si="42"/>
        <v>0.93254</v>
      </c>
    </row>
    <row r="54" spans="1:37" ht="12.75">
      <c r="A54" s="30">
        <f t="shared" si="43"/>
        <v>49</v>
      </c>
      <c r="B54" s="41">
        <v>-0.6500002208734551</v>
      </c>
      <c r="C54">
        <v>0.62201</v>
      </c>
      <c r="D54">
        <v>0.77263</v>
      </c>
      <c r="E54">
        <v>0.8494</v>
      </c>
      <c r="F54">
        <v>0.88995</v>
      </c>
      <c r="G54">
        <v>0.9138</v>
      </c>
      <c r="H54">
        <v>0.92926</v>
      </c>
      <c r="I54">
        <v>0.94006</v>
      </c>
      <c r="J54">
        <v>0.94801</v>
      </c>
      <c r="K54">
        <v>0.9541</v>
      </c>
      <c r="M54">
        <f t="shared" si="22"/>
        <v>0.1506200000000001</v>
      </c>
      <c r="N54">
        <f t="shared" si="23"/>
        <v>0.07677</v>
      </c>
      <c r="O54">
        <f t="shared" si="24"/>
        <v>0.040549999999999975</v>
      </c>
      <c r="P54">
        <f t="shared" si="25"/>
        <v>0.023849999999999927</v>
      </c>
      <c r="Q54">
        <f t="shared" si="26"/>
        <v>0.01546000000000003</v>
      </c>
      <c r="R54">
        <f t="shared" si="27"/>
        <v>0.010800000000000032</v>
      </c>
      <c r="S54">
        <f t="shared" si="28"/>
        <v>0.007950000000000013</v>
      </c>
      <c r="T54">
        <f t="shared" si="29"/>
        <v>0.006089999999999929</v>
      </c>
      <c r="W54" s="41">
        <f t="shared" si="30"/>
        <v>0.174385</v>
      </c>
      <c r="X54" s="41">
        <f t="shared" si="31"/>
        <v>0.35935750000000005</v>
      </c>
      <c r="Y54" s="41">
        <f t="shared" si="32"/>
        <v>0.5463775000000001</v>
      </c>
      <c r="Z54" s="41">
        <f t="shared" si="33"/>
        <v>0.7346250000000001</v>
      </c>
      <c r="AA54" s="41">
        <f t="shared" si="34"/>
        <v>0.8293525</v>
      </c>
      <c r="AB54" s="41">
        <f t="shared" si="35"/>
        <v>0.925395</v>
      </c>
      <c r="AD54" s="41">
        <f t="shared" si="36"/>
        <v>0.18497250000000004</v>
      </c>
      <c r="AE54" s="41">
        <f t="shared" si="37"/>
        <v>0.18702000000000002</v>
      </c>
      <c r="AF54" s="41">
        <f t="shared" si="38"/>
        <v>0.1882475</v>
      </c>
      <c r="AG54" s="41">
        <f t="shared" si="39"/>
        <v>0.18945499999999993</v>
      </c>
      <c r="AH54" s="41">
        <f t="shared" si="40"/>
        <v>0.19208499999999984</v>
      </c>
      <c r="AI54" s="41"/>
      <c r="AJ54" s="33">
        <f t="shared" si="41"/>
        <v>4.223204549134932E-05</v>
      </c>
      <c r="AK54">
        <f t="shared" si="42"/>
        <v>0.925395</v>
      </c>
    </row>
    <row r="55" spans="1:37" ht="12.75">
      <c r="A55" s="30">
        <f t="shared" si="43"/>
        <v>50</v>
      </c>
      <c r="B55" s="41">
        <v>-0.5999993830236201</v>
      </c>
      <c r="C55">
        <v>0.60111</v>
      </c>
      <c r="D55">
        <v>0.75535</v>
      </c>
      <c r="E55">
        <v>0.83588</v>
      </c>
      <c r="F55">
        <v>0.87916</v>
      </c>
      <c r="G55">
        <v>0.9049</v>
      </c>
      <c r="H55">
        <v>0.92172</v>
      </c>
      <c r="I55">
        <v>0.93353</v>
      </c>
      <c r="J55">
        <v>0.94225</v>
      </c>
      <c r="K55">
        <v>0.94896</v>
      </c>
      <c r="M55">
        <f t="shared" si="22"/>
        <v>0.15423999999999993</v>
      </c>
      <c r="N55">
        <f t="shared" si="23"/>
        <v>0.08052999999999999</v>
      </c>
      <c r="O55">
        <f t="shared" si="24"/>
        <v>0.043280000000000096</v>
      </c>
      <c r="P55">
        <f t="shared" si="25"/>
        <v>0.025739999999999985</v>
      </c>
      <c r="Q55">
        <f t="shared" si="26"/>
        <v>0.016819999999999946</v>
      </c>
      <c r="R55">
        <f t="shared" si="27"/>
        <v>0.011809999999999987</v>
      </c>
      <c r="S55">
        <f t="shared" si="28"/>
        <v>0.008720000000000061</v>
      </c>
      <c r="T55">
        <f t="shared" si="29"/>
        <v>0.006709999999999994</v>
      </c>
      <c r="W55" s="41">
        <f t="shared" si="30"/>
        <v>0.17218</v>
      </c>
      <c r="X55" s="41">
        <f t="shared" si="31"/>
        <v>0.3554425</v>
      </c>
      <c r="Y55" s="41">
        <f t="shared" si="32"/>
        <v>0.5409475</v>
      </c>
      <c r="Z55" s="41">
        <f t="shared" si="33"/>
        <v>0.7278275000000001</v>
      </c>
      <c r="AA55" s="41">
        <f t="shared" si="34"/>
        <v>0.8219325000000001</v>
      </c>
      <c r="AB55" s="41">
        <f t="shared" si="35"/>
        <v>0.917515</v>
      </c>
      <c r="AD55" s="41">
        <f t="shared" si="36"/>
        <v>0.1832625</v>
      </c>
      <c r="AE55" s="41">
        <f t="shared" si="37"/>
        <v>0.18550500000000003</v>
      </c>
      <c r="AF55" s="41">
        <f t="shared" si="38"/>
        <v>0.18688000000000005</v>
      </c>
      <c r="AG55" s="41">
        <f t="shared" si="39"/>
        <v>0.18821</v>
      </c>
      <c r="AH55" s="41">
        <f t="shared" si="40"/>
        <v>0.1911649999999998</v>
      </c>
      <c r="AI55" s="41"/>
      <c r="AJ55" s="33">
        <f t="shared" si="41"/>
        <v>4.738522582067674E-05</v>
      </c>
      <c r="AK55">
        <f t="shared" si="42"/>
        <v>0.917515</v>
      </c>
    </row>
    <row r="56" spans="1:37" ht="12.75">
      <c r="A56" s="30">
        <f t="shared" si="43"/>
        <v>51</v>
      </c>
      <c r="B56" s="41">
        <v>-0.5500004516890253</v>
      </c>
      <c r="C56">
        <v>0.57946</v>
      </c>
      <c r="D56">
        <v>0.73693</v>
      </c>
      <c r="E56">
        <v>0.82125</v>
      </c>
      <c r="F56">
        <v>0.86736</v>
      </c>
      <c r="G56">
        <v>0.89512</v>
      </c>
      <c r="H56">
        <v>0.91341</v>
      </c>
      <c r="I56">
        <v>0.92632</v>
      </c>
      <c r="J56">
        <v>0.93588</v>
      </c>
      <c r="K56">
        <v>0.94326</v>
      </c>
      <c r="M56">
        <f t="shared" si="22"/>
        <v>0.15747</v>
      </c>
      <c r="N56">
        <f t="shared" si="23"/>
        <v>0.08432000000000006</v>
      </c>
      <c r="O56">
        <f t="shared" si="24"/>
        <v>0.046109999999999984</v>
      </c>
      <c r="P56">
        <f t="shared" si="25"/>
        <v>0.027760000000000007</v>
      </c>
      <c r="Q56">
        <f t="shared" si="26"/>
        <v>0.01829000000000003</v>
      </c>
      <c r="R56">
        <f t="shared" si="27"/>
        <v>0.012909999999999977</v>
      </c>
      <c r="S56">
        <f t="shared" si="28"/>
        <v>0.009560000000000013</v>
      </c>
      <c r="T56">
        <f t="shared" si="29"/>
        <v>0.007379999999999942</v>
      </c>
      <c r="W56" s="41">
        <f t="shared" si="30"/>
        <v>0.169805</v>
      </c>
      <c r="X56" s="41">
        <f t="shared" si="31"/>
        <v>0.351175</v>
      </c>
      <c r="Y56" s="41">
        <f t="shared" si="32"/>
        <v>0.5349975</v>
      </c>
      <c r="Z56" s="41">
        <f t="shared" si="33"/>
        <v>0.7203575</v>
      </c>
      <c r="AA56" s="41">
        <f t="shared" si="34"/>
        <v>0.81377</v>
      </c>
      <c r="AB56" s="41">
        <f t="shared" si="35"/>
        <v>0.9088375000000001</v>
      </c>
      <c r="AD56" s="41">
        <f t="shared" si="36"/>
        <v>0.18137</v>
      </c>
      <c r="AE56" s="41">
        <f t="shared" si="37"/>
        <v>0.1838225</v>
      </c>
      <c r="AF56" s="41">
        <f t="shared" si="38"/>
        <v>0.18535999999999997</v>
      </c>
      <c r="AG56" s="41">
        <f t="shared" si="39"/>
        <v>0.18682500000000002</v>
      </c>
      <c r="AH56" s="41">
        <f t="shared" si="40"/>
        <v>0.19013500000000016</v>
      </c>
      <c r="AI56" s="41"/>
      <c r="AJ56" s="33">
        <f t="shared" si="41"/>
        <v>5.316696700431904E-05</v>
      </c>
      <c r="AK56">
        <f t="shared" si="42"/>
        <v>0.9088375000000001</v>
      </c>
    </row>
    <row r="57" spans="1:37" ht="12.75">
      <c r="A57" s="30">
        <f t="shared" si="43"/>
        <v>52</v>
      </c>
      <c r="B57" s="41">
        <v>-0.4999996786570647</v>
      </c>
      <c r="C57">
        <v>0.55709</v>
      </c>
      <c r="D57">
        <v>0.71735</v>
      </c>
      <c r="E57">
        <v>0.80544</v>
      </c>
      <c r="F57">
        <v>0.85451</v>
      </c>
      <c r="G57">
        <v>0.8844</v>
      </c>
      <c r="H57">
        <v>0.90426</v>
      </c>
      <c r="I57">
        <v>0.91835</v>
      </c>
      <c r="J57">
        <v>0.92884</v>
      </c>
      <c r="K57">
        <v>0.93695</v>
      </c>
      <c r="M57">
        <f t="shared" si="22"/>
        <v>0.16026000000000007</v>
      </c>
      <c r="N57">
        <f t="shared" si="23"/>
        <v>0.08809</v>
      </c>
      <c r="O57">
        <f t="shared" si="24"/>
        <v>0.04906999999999995</v>
      </c>
      <c r="P57">
        <f t="shared" si="25"/>
        <v>0.029889999999999972</v>
      </c>
      <c r="Q57">
        <f t="shared" si="26"/>
        <v>0.01985999999999999</v>
      </c>
      <c r="R57">
        <f t="shared" si="27"/>
        <v>0.014090000000000047</v>
      </c>
      <c r="S57">
        <f t="shared" si="28"/>
        <v>0.01049</v>
      </c>
      <c r="T57">
        <f t="shared" si="29"/>
        <v>0.00810999999999995</v>
      </c>
      <c r="W57" s="41">
        <f t="shared" si="30"/>
        <v>0.167245</v>
      </c>
      <c r="X57" s="41">
        <f t="shared" si="31"/>
        <v>0.3465275</v>
      </c>
      <c r="Y57" s="41">
        <f t="shared" si="32"/>
        <v>0.52849</v>
      </c>
      <c r="Z57" s="41">
        <f t="shared" si="33"/>
        <v>0.712155</v>
      </c>
      <c r="AA57" s="41">
        <f t="shared" si="34"/>
        <v>0.8048000000000001</v>
      </c>
      <c r="AB57" s="41">
        <f t="shared" si="35"/>
        <v>0.899295</v>
      </c>
      <c r="AD57" s="41">
        <f t="shared" si="36"/>
        <v>0.17928249999999998</v>
      </c>
      <c r="AE57" s="41">
        <f t="shared" si="37"/>
        <v>0.18196250000000003</v>
      </c>
      <c r="AF57" s="41">
        <f t="shared" si="38"/>
        <v>0.18366499999999997</v>
      </c>
      <c r="AG57" s="41">
        <f t="shared" si="39"/>
        <v>0.18529000000000018</v>
      </c>
      <c r="AH57" s="41">
        <f t="shared" si="40"/>
        <v>0.18898999999999977</v>
      </c>
      <c r="AI57" s="41"/>
      <c r="AJ57" s="33">
        <f t="shared" si="41"/>
        <v>5.9654424321212195E-05</v>
      </c>
      <c r="AK57">
        <f t="shared" si="42"/>
        <v>0.899295</v>
      </c>
    </row>
    <row r="58" spans="1:37" ht="12.75">
      <c r="A58" s="30">
        <f t="shared" si="43"/>
        <v>53</v>
      </c>
      <c r="B58" s="41">
        <v>-0.45000047642533186</v>
      </c>
      <c r="C58">
        <v>0.53406</v>
      </c>
      <c r="D58">
        <v>0.69658</v>
      </c>
      <c r="E58">
        <v>0.78839</v>
      </c>
      <c r="F58">
        <v>0.8405</v>
      </c>
      <c r="G58">
        <v>0.87266</v>
      </c>
      <c r="H58">
        <v>0.89419</v>
      </c>
      <c r="I58">
        <v>0.90956</v>
      </c>
      <c r="J58">
        <v>0.92104</v>
      </c>
      <c r="K58">
        <v>0.92995</v>
      </c>
      <c r="M58">
        <f t="shared" si="22"/>
        <v>0.16252</v>
      </c>
      <c r="N58">
        <f t="shared" si="23"/>
        <v>0.09181000000000006</v>
      </c>
      <c r="O58">
        <f t="shared" si="24"/>
        <v>0.05210999999999999</v>
      </c>
      <c r="P58">
        <f t="shared" si="25"/>
        <v>0.032159999999999966</v>
      </c>
      <c r="Q58">
        <f t="shared" si="26"/>
        <v>0.02153000000000005</v>
      </c>
      <c r="R58">
        <f t="shared" si="27"/>
        <v>0.015369999999999995</v>
      </c>
      <c r="S58">
        <f t="shared" si="28"/>
        <v>0.011479999999999935</v>
      </c>
      <c r="T58">
        <f t="shared" si="29"/>
        <v>0.008910000000000085</v>
      </c>
      <c r="W58" s="41">
        <f t="shared" si="30"/>
        <v>0.1644825</v>
      </c>
      <c r="X58" s="41">
        <f t="shared" si="31"/>
        <v>0.3414725</v>
      </c>
      <c r="Y58" s="41">
        <f t="shared" si="32"/>
        <v>0.52137</v>
      </c>
      <c r="Z58" s="41">
        <f t="shared" si="33"/>
        <v>0.70316</v>
      </c>
      <c r="AA58" s="41">
        <f t="shared" si="34"/>
        <v>0.7949550000000001</v>
      </c>
      <c r="AB58" s="41">
        <f t="shared" si="35"/>
        <v>0.8888075000000001</v>
      </c>
      <c r="AD58" s="41">
        <f t="shared" si="36"/>
        <v>0.17699</v>
      </c>
      <c r="AE58" s="41">
        <f t="shared" si="37"/>
        <v>0.1798975</v>
      </c>
      <c r="AF58" s="41">
        <f t="shared" si="38"/>
        <v>0.18179</v>
      </c>
      <c r="AG58" s="41">
        <f t="shared" si="39"/>
        <v>0.18359000000000014</v>
      </c>
      <c r="AH58" s="41">
        <f t="shared" si="40"/>
        <v>0.187705</v>
      </c>
      <c r="AI58" s="41"/>
      <c r="AJ58" s="33">
        <f t="shared" si="41"/>
        <v>6.693324201741231E-05</v>
      </c>
      <c r="AK58">
        <f t="shared" si="42"/>
        <v>0.8888075000000001</v>
      </c>
    </row>
    <row r="59" spans="1:37" ht="12.75">
      <c r="A59" s="30">
        <f t="shared" si="43"/>
        <v>54</v>
      </c>
      <c r="B59" s="41">
        <v>-0.40000018605657994</v>
      </c>
      <c r="C59">
        <v>0.51043</v>
      </c>
      <c r="D59">
        <v>0.67461</v>
      </c>
      <c r="E59">
        <v>0.77004</v>
      </c>
      <c r="F59">
        <v>0.82528</v>
      </c>
      <c r="G59">
        <v>0.85981</v>
      </c>
      <c r="H59">
        <v>0.88313</v>
      </c>
      <c r="I59">
        <v>0.89987</v>
      </c>
      <c r="J59">
        <v>0.91244</v>
      </c>
      <c r="K59">
        <v>0.92221</v>
      </c>
      <c r="M59">
        <f t="shared" si="22"/>
        <v>0.16418</v>
      </c>
      <c r="N59">
        <f t="shared" si="23"/>
        <v>0.0954299999999999</v>
      </c>
      <c r="O59">
        <f t="shared" si="24"/>
        <v>0.05524000000000007</v>
      </c>
      <c r="P59">
        <f t="shared" si="25"/>
        <v>0.03452999999999995</v>
      </c>
      <c r="Q59">
        <f t="shared" si="26"/>
        <v>0.023320000000000007</v>
      </c>
      <c r="R59">
        <f t="shared" si="27"/>
        <v>0.016739999999999977</v>
      </c>
      <c r="S59">
        <f t="shared" si="28"/>
        <v>0.012570000000000081</v>
      </c>
      <c r="T59">
        <f t="shared" si="29"/>
        <v>0.009769999999999945</v>
      </c>
      <c r="W59" s="41">
        <f t="shared" si="30"/>
        <v>0.1615175</v>
      </c>
      <c r="X59" s="41">
        <f t="shared" si="31"/>
        <v>0.3359775</v>
      </c>
      <c r="Y59" s="41">
        <f t="shared" si="32"/>
        <v>0.5136000000000001</v>
      </c>
      <c r="Z59" s="41">
        <f t="shared" si="33"/>
        <v>0.69331</v>
      </c>
      <c r="AA59" s="41">
        <f t="shared" si="34"/>
        <v>0.784155</v>
      </c>
      <c r="AB59" s="41">
        <f t="shared" si="35"/>
        <v>0.8773</v>
      </c>
      <c r="AD59" s="41">
        <f t="shared" si="36"/>
        <v>0.17445999999999998</v>
      </c>
      <c r="AE59" s="41">
        <f t="shared" si="37"/>
        <v>0.17762250000000007</v>
      </c>
      <c r="AF59" s="41">
        <f t="shared" si="38"/>
        <v>0.17970999999999993</v>
      </c>
      <c r="AG59" s="41">
        <f t="shared" si="39"/>
        <v>0.18169000000000013</v>
      </c>
      <c r="AH59" s="41">
        <f t="shared" si="40"/>
        <v>0.18628999999999984</v>
      </c>
      <c r="AI59" s="41"/>
      <c r="AJ59" s="33">
        <f t="shared" si="41"/>
        <v>7.51003829618023E-05</v>
      </c>
      <c r="AK59">
        <f t="shared" si="42"/>
        <v>0.8773</v>
      </c>
    </row>
    <row r="60" spans="1:37" ht="12.75">
      <c r="A60" s="30">
        <f t="shared" si="43"/>
        <v>55</v>
      </c>
      <c r="B60" s="41">
        <v>-0.34999960346314835</v>
      </c>
      <c r="C60">
        <v>0.48627</v>
      </c>
      <c r="D60">
        <v>0.65144</v>
      </c>
      <c r="E60">
        <v>0.75034</v>
      </c>
      <c r="F60">
        <v>0.80877</v>
      </c>
      <c r="G60">
        <v>0.84578</v>
      </c>
      <c r="H60">
        <v>0.87099</v>
      </c>
      <c r="I60">
        <v>0.88921</v>
      </c>
      <c r="J60">
        <v>0.90294</v>
      </c>
      <c r="K60">
        <v>0.91366</v>
      </c>
      <c r="M60">
        <f t="shared" si="22"/>
        <v>0.16517000000000004</v>
      </c>
      <c r="N60">
        <f t="shared" si="23"/>
        <v>0.09889999999999999</v>
      </c>
      <c r="O60">
        <f t="shared" si="24"/>
        <v>0.05842999999999998</v>
      </c>
      <c r="P60">
        <f t="shared" si="25"/>
        <v>0.03700999999999999</v>
      </c>
      <c r="Q60">
        <f t="shared" si="26"/>
        <v>0.025210000000000066</v>
      </c>
      <c r="R60">
        <f t="shared" si="27"/>
        <v>0.018219999999999903</v>
      </c>
      <c r="S60">
        <f t="shared" si="28"/>
        <v>0.01373000000000002</v>
      </c>
      <c r="T60">
        <f t="shared" si="29"/>
        <v>0.010720000000000063</v>
      </c>
      <c r="W60" s="41">
        <f t="shared" si="30"/>
        <v>0.15834</v>
      </c>
      <c r="X60" s="41">
        <f t="shared" si="31"/>
        <v>0.3300225</v>
      </c>
      <c r="Y60" s="41">
        <f t="shared" si="32"/>
        <v>0.50513</v>
      </c>
      <c r="Z60" s="41">
        <f t="shared" si="33"/>
        <v>0.68254</v>
      </c>
      <c r="AA60" s="41">
        <f t="shared" si="34"/>
        <v>0.7723375</v>
      </c>
      <c r="AB60" s="41">
        <f t="shared" si="35"/>
        <v>0.8646875</v>
      </c>
      <c r="AD60" s="41">
        <f t="shared" si="36"/>
        <v>0.1716825</v>
      </c>
      <c r="AE60" s="41">
        <f t="shared" si="37"/>
        <v>0.17510749999999997</v>
      </c>
      <c r="AF60" s="41">
        <f t="shared" si="38"/>
        <v>0.17741000000000007</v>
      </c>
      <c r="AG60" s="41">
        <f t="shared" si="39"/>
        <v>0.17959499999999995</v>
      </c>
      <c r="AH60" s="41">
        <f t="shared" si="40"/>
        <v>0.1847000000000001</v>
      </c>
      <c r="AI60" s="41"/>
      <c r="AJ60" s="33">
        <f t="shared" si="41"/>
        <v>8.426412864609189E-05</v>
      </c>
      <c r="AK60">
        <f t="shared" si="42"/>
        <v>0.8646875</v>
      </c>
    </row>
    <row r="61" spans="1:37" ht="12.75">
      <c r="A61" s="30">
        <f t="shared" si="43"/>
        <v>56</v>
      </c>
      <c r="B61" s="41">
        <v>-0.3000002024454176</v>
      </c>
      <c r="C61">
        <v>0.46168</v>
      </c>
      <c r="D61">
        <v>0.62709</v>
      </c>
      <c r="E61">
        <v>0.72925</v>
      </c>
      <c r="F61">
        <v>0.79089</v>
      </c>
      <c r="G61">
        <v>0.83048</v>
      </c>
      <c r="H61">
        <v>0.8577</v>
      </c>
      <c r="I61">
        <v>0.87749</v>
      </c>
      <c r="J61">
        <v>0.89247</v>
      </c>
      <c r="K61">
        <v>0.90421</v>
      </c>
      <c r="M61">
        <f t="shared" si="22"/>
        <v>0.16541000000000006</v>
      </c>
      <c r="N61">
        <f t="shared" si="23"/>
        <v>0.10215999999999992</v>
      </c>
      <c r="O61">
        <f t="shared" si="24"/>
        <v>0.06164000000000003</v>
      </c>
      <c r="P61">
        <f t="shared" si="25"/>
        <v>0.039590000000000014</v>
      </c>
      <c r="Q61">
        <f t="shared" si="26"/>
        <v>0.027220000000000022</v>
      </c>
      <c r="R61">
        <f t="shared" si="27"/>
        <v>0.019789999999999974</v>
      </c>
      <c r="S61">
        <f t="shared" si="28"/>
        <v>0.014979999999999993</v>
      </c>
      <c r="T61">
        <f t="shared" si="29"/>
        <v>0.011739999999999973</v>
      </c>
      <c r="W61" s="41">
        <f t="shared" si="30"/>
        <v>0.15493</v>
      </c>
      <c r="X61" s="41">
        <f t="shared" si="31"/>
        <v>0.32357</v>
      </c>
      <c r="Y61" s="41">
        <f t="shared" si="32"/>
        <v>0.49591</v>
      </c>
      <c r="Z61" s="41">
        <f t="shared" si="33"/>
        <v>0.670775</v>
      </c>
      <c r="AA61" s="41">
        <f t="shared" si="34"/>
        <v>0.7594150000000001</v>
      </c>
      <c r="AB61" s="41">
        <f t="shared" si="35"/>
        <v>0.8508950000000001</v>
      </c>
      <c r="AD61" s="41">
        <f t="shared" si="36"/>
        <v>0.16864</v>
      </c>
      <c r="AE61" s="41">
        <f t="shared" si="37"/>
        <v>0.17234</v>
      </c>
      <c r="AF61" s="41">
        <f t="shared" si="38"/>
        <v>0.174865</v>
      </c>
      <c r="AG61" s="41">
        <f t="shared" si="39"/>
        <v>0.1772800000000001</v>
      </c>
      <c r="AH61" s="41">
        <f t="shared" si="40"/>
        <v>0.18296</v>
      </c>
      <c r="AI61" s="41"/>
      <c r="AJ61" s="33">
        <f t="shared" si="41"/>
        <v>9.454577697824158E-05</v>
      </c>
      <c r="AK61">
        <f t="shared" si="42"/>
        <v>0.8508950000000001</v>
      </c>
    </row>
    <row r="62" spans="1:37" ht="12.75">
      <c r="A62" s="30">
        <f t="shared" si="43"/>
        <v>57</v>
      </c>
      <c r="B62" s="41">
        <v>-0.25000025114358254</v>
      </c>
      <c r="C62">
        <v>0.43676</v>
      </c>
      <c r="D62">
        <v>0.6016</v>
      </c>
      <c r="E62">
        <v>0.70673</v>
      </c>
      <c r="F62">
        <v>0.77158</v>
      </c>
      <c r="G62">
        <v>0.81383</v>
      </c>
      <c r="H62">
        <v>0.84316</v>
      </c>
      <c r="I62">
        <v>0.86462</v>
      </c>
      <c r="J62">
        <v>0.88095</v>
      </c>
      <c r="K62">
        <v>0.89379</v>
      </c>
      <c r="M62">
        <f t="shared" si="22"/>
        <v>0.16484000000000004</v>
      </c>
      <c r="N62">
        <f t="shared" si="23"/>
        <v>0.10512999999999995</v>
      </c>
      <c r="O62">
        <f t="shared" si="24"/>
        <v>0.06485000000000007</v>
      </c>
      <c r="P62">
        <f t="shared" si="25"/>
        <v>0.04225000000000001</v>
      </c>
      <c r="Q62">
        <f t="shared" si="26"/>
        <v>0.029329999999999967</v>
      </c>
      <c r="R62">
        <f t="shared" si="27"/>
        <v>0.021460000000000035</v>
      </c>
      <c r="S62">
        <f t="shared" si="28"/>
        <v>0.016329999999999956</v>
      </c>
      <c r="T62">
        <f t="shared" si="29"/>
        <v>0.012839999999999963</v>
      </c>
      <c r="W62" s="41">
        <f t="shared" si="30"/>
        <v>0.15128</v>
      </c>
      <c r="X62" s="41">
        <f t="shared" si="31"/>
        <v>0.3166</v>
      </c>
      <c r="Y62" s="41">
        <f t="shared" si="32"/>
        <v>0.485895</v>
      </c>
      <c r="Z62" s="41">
        <f t="shared" si="33"/>
        <v>0.65796</v>
      </c>
      <c r="AA62" s="41">
        <f t="shared" si="34"/>
        <v>0.74531</v>
      </c>
      <c r="AB62" s="41">
        <f t="shared" si="35"/>
        <v>0.8358275000000001</v>
      </c>
      <c r="AD62" s="41">
        <f t="shared" si="36"/>
        <v>0.16532</v>
      </c>
      <c r="AE62" s="41">
        <f t="shared" si="37"/>
        <v>0.16929500000000003</v>
      </c>
      <c r="AF62" s="41">
        <f t="shared" si="38"/>
        <v>0.17206499999999997</v>
      </c>
      <c r="AG62" s="41">
        <f t="shared" si="39"/>
        <v>0.17470000000000008</v>
      </c>
      <c r="AH62" s="41">
        <f t="shared" si="40"/>
        <v>0.18103500000000006</v>
      </c>
      <c r="AI62" s="41"/>
      <c r="AJ62" s="33">
        <f t="shared" si="41"/>
        <v>0.00010608209465074181</v>
      </c>
      <c r="AK62">
        <f t="shared" si="42"/>
        <v>0.8358275000000001</v>
      </c>
    </row>
    <row r="63" spans="1:37" ht="12.75">
      <c r="A63" s="30">
        <f t="shared" si="43"/>
        <v>58</v>
      </c>
      <c r="B63" s="41">
        <v>-0.20000023710935327</v>
      </c>
      <c r="C63">
        <v>0.41162</v>
      </c>
      <c r="D63">
        <v>0.57501</v>
      </c>
      <c r="E63">
        <v>0.68276</v>
      </c>
      <c r="F63">
        <v>0.75077</v>
      </c>
      <c r="G63">
        <v>0.79576</v>
      </c>
      <c r="H63">
        <v>0.82729</v>
      </c>
      <c r="I63">
        <v>0.85052</v>
      </c>
      <c r="J63">
        <v>0.86829</v>
      </c>
      <c r="K63">
        <v>0.8823</v>
      </c>
      <c r="M63">
        <f t="shared" si="22"/>
        <v>0.16339000000000004</v>
      </c>
      <c r="N63">
        <f t="shared" si="23"/>
        <v>0.10775000000000001</v>
      </c>
      <c r="O63">
        <f t="shared" si="24"/>
        <v>0.06801000000000001</v>
      </c>
      <c r="P63">
        <f t="shared" si="25"/>
        <v>0.044989999999999974</v>
      </c>
      <c r="Q63">
        <f t="shared" si="26"/>
        <v>0.03152999999999995</v>
      </c>
      <c r="R63">
        <f t="shared" si="27"/>
        <v>0.023230000000000084</v>
      </c>
      <c r="S63">
        <f t="shared" si="28"/>
        <v>0.017769999999999953</v>
      </c>
      <c r="T63">
        <f t="shared" si="29"/>
        <v>0.014009999999999967</v>
      </c>
      <c r="W63" s="41">
        <f t="shared" si="30"/>
        <v>0.14738</v>
      </c>
      <c r="X63" s="41">
        <f t="shared" si="31"/>
        <v>0.30908250000000004</v>
      </c>
      <c r="Y63" s="41">
        <f t="shared" si="32"/>
        <v>0.47504500000000005</v>
      </c>
      <c r="Z63" s="41">
        <f t="shared" si="33"/>
        <v>0.6440250000000001</v>
      </c>
      <c r="AA63" s="41">
        <f t="shared" si="34"/>
        <v>0.72996</v>
      </c>
      <c r="AB63" s="41">
        <f t="shared" si="35"/>
        <v>0.8194075000000001</v>
      </c>
      <c r="AD63" s="41">
        <f t="shared" si="36"/>
        <v>0.16170250000000003</v>
      </c>
      <c r="AE63" s="41">
        <f t="shared" si="37"/>
        <v>0.1659625</v>
      </c>
      <c r="AF63" s="41">
        <f t="shared" si="38"/>
        <v>0.16898000000000002</v>
      </c>
      <c r="AG63" s="41">
        <f t="shared" si="39"/>
        <v>0.17186999999999997</v>
      </c>
      <c r="AH63" s="41">
        <f t="shared" si="40"/>
        <v>0.17889500000000003</v>
      </c>
      <c r="AI63" s="41"/>
      <c r="AJ63" s="33">
        <f t="shared" si="41"/>
        <v>0.00011902607171546821</v>
      </c>
      <c r="AK63">
        <f t="shared" si="42"/>
        <v>0.8194075000000001</v>
      </c>
    </row>
    <row r="64" spans="1:37" ht="12.75">
      <c r="A64" s="30">
        <f t="shared" si="43"/>
        <v>59</v>
      </c>
      <c r="B64" s="41">
        <v>-0.14999986772890395</v>
      </c>
      <c r="C64">
        <v>0.38639</v>
      </c>
      <c r="D64">
        <v>0.54742</v>
      </c>
      <c r="E64">
        <v>0.65735</v>
      </c>
      <c r="F64">
        <v>0.72843</v>
      </c>
      <c r="G64">
        <v>0.77618</v>
      </c>
      <c r="H64">
        <v>0.81</v>
      </c>
      <c r="I64">
        <v>0.83509</v>
      </c>
      <c r="J64">
        <v>0.85439</v>
      </c>
      <c r="K64">
        <v>0.86967</v>
      </c>
      <c r="M64">
        <f t="shared" si="22"/>
        <v>0.16103</v>
      </c>
      <c r="N64">
        <f t="shared" si="23"/>
        <v>0.10992999999999997</v>
      </c>
      <c r="O64">
        <f t="shared" si="24"/>
        <v>0.07108000000000003</v>
      </c>
      <c r="P64">
        <f t="shared" si="25"/>
        <v>0.04774999999999996</v>
      </c>
      <c r="Q64">
        <f t="shared" si="26"/>
        <v>0.03382000000000007</v>
      </c>
      <c r="R64">
        <f t="shared" si="27"/>
        <v>0.025089999999999946</v>
      </c>
      <c r="S64">
        <f t="shared" si="28"/>
        <v>0.019299999999999984</v>
      </c>
      <c r="T64">
        <f t="shared" si="29"/>
        <v>0.015280000000000071</v>
      </c>
      <c r="W64" s="41">
        <f t="shared" si="30"/>
        <v>0.143215</v>
      </c>
      <c r="X64" s="41">
        <f t="shared" si="31"/>
        <v>0.300995</v>
      </c>
      <c r="Y64" s="41">
        <f t="shared" si="32"/>
        <v>0.4633075</v>
      </c>
      <c r="Z64" s="41">
        <f t="shared" si="33"/>
        <v>0.6289025</v>
      </c>
      <c r="AA64" s="41">
        <f t="shared" si="34"/>
        <v>0.71328</v>
      </c>
      <c r="AB64" s="41">
        <f t="shared" si="35"/>
        <v>0.8015450000000001</v>
      </c>
      <c r="AD64" s="41">
        <f t="shared" si="36"/>
        <v>0.15778</v>
      </c>
      <c r="AE64" s="41">
        <f t="shared" si="37"/>
        <v>0.16231249999999997</v>
      </c>
      <c r="AF64" s="41">
        <f t="shared" si="38"/>
        <v>0.16559500000000005</v>
      </c>
      <c r="AG64" s="41">
        <f t="shared" si="39"/>
        <v>0.168755</v>
      </c>
      <c r="AH64" s="41">
        <f t="shared" si="40"/>
        <v>0.17653000000000008</v>
      </c>
      <c r="AI64" s="41"/>
      <c r="AJ64" s="33">
        <f t="shared" si="41"/>
        <v>0.00013354956259567426</v>
      </c>
      <c r="AK64">
        <f t="shared" si="42"/>
        <v>0.8015450000000001</v>
      </c>
    </row>
    <row r="65" spans="1:37" ht="12.75">
      <c r="A65" s="30">
        <f t="shared" si="43"/>
        <v>60</v>
      </c>
      <c r="B65" s="41">
        <v>-0.10000012833419589</v>
      </c>
      <c r="C65">
        <v>0.36121</v>
      </c>
      <c r="D65">
        <v>0.51891</v>
      </c>
      <c r="E65">
        <v>0.63052</v>
      </c>
      <c r="F65">
        <v>0.70451</v>
      </c>
      <c r="G65">
        <v>0.75504</v>
      </c>
      <c r="H65">
        <v>0.79121</v>
      </c>
      <c r="I65">
        <v>0.81826</v>
      </c>
      <c r="J65">
        <v>0.83917</v>
      </c>
      <c r="K65">
        <v>0.8558</v>
      </c>
      <c r="M65">
        <f t="shared" si="22"/>
        <v>0.1577</v>
      </c>
      <c r="N65">
        <f t="shared" si="23"/>
        <v>0.11160999999999999</v>
      </c>
      <c r="O65">
        <f t="shared" si="24"/>
        <v>0.07399</v>
      </c>
      <c r="P65">
        <f t="shared" si="25"/>
        <v>0.050530000000000075</v>
      </c>
      <c r="Q65">
        <f t="shared" si="26"/>
        <v>0.036169999999999924</v>
      </c>
      <c r="R65">
        <f t="shared" si="27"/>
        <v>0.02705000000000002</v>
      </c>
      <c r="S65">
        <f t="shared" si="28"/>
        <v>0.020909999999999984</v>
      </c>
      <c r="T65">
        <f t="shared" si="29"/>
        <v>0.016630000000000034</v>
      </c>
      <c r="W65" s="41">
        <f t="shared" si="30"/>
        <v>0.13879750000000002</v>
      </c>
      <c r="X65" s="41">
        <f t="shared" si="31"/>
        <v>0.2923175</v>
      </c>
      <c r="Y65" s="41">
        <f t="shared" si="32"/>
        <v>0.450645</v>
      </c>
      <c r="Z65" s="41">
        <f t="shared" si="33"/>
        <v>0.6125325</v>
      </c>
      <c r="AA65" s="41">
        <f t="shared" si="34"/>
        <v>0.6952075000000001</v>
      </c>
      <c r="AB65" s="41">
        <f t="shared" si="35"/>
        <v>0.7821675</v>
      </c>
      <c r="AD65" s="41">
        <f t="shared" si="36"/>
        <v>0.15352</v>
      </c>
      <c r="AE65" s="41">
        <f t="shared" si="37"/>
        <v>0.1583275</v>
      </c>
      <c r="AF65" s="41">
        <f t="shared" si="38"/>
        <v>0.16188750000000002</v>
      </c>
      <c r="AG65" s="41">
        <f t="shared" si="39"/>
        <v>0.1653500000000001</v>
      </c>
      <c r="AH65" s="41">
        <f t="shared" si="40"/>
        <v>0.17391999999999985</v>
      </c>
      <c r="AI65" s="41"/>
      <c r="AJ65" s="33">
        <f t="shared" si="41"/>
        <v>0.0001498449838794156</v>
      </c>
      <c r="AK65">
        <f t="shared" si="42"/>
        <v>0.7821675</v>
      </c>
    </row>
    <row r="66" spans="1:37" ht="12.75">
      <c r="A66" s="30">
        <f t="shared" si="43"/>
        <v>61</v>
      </c>
      <c r="B66" s="41">
        <v>-0.04999996985341518</v>
      </c>
      <c r="C66">
        <v>0.33622</v>
      </c>
      <c r="D66">
        <v>0.48961</v>
      </c>
      <c r="E66">
        <v>0.60232</v>
      </c>
      <c r="F66">
        <v>0.679</v>
      </c>
      <c r="G66">
        <v>0.73227</v>
      </c>
      <c r="H66">
        <v>0.77085</v>
      </c>
      <c r="I66">
        <v>0.79992</v>
      </c>
      <c r="J66">
        <v>0.82253</v>
      </c>
      <c r="K66">
        <v>0.8406</v>
      </c>
      <c r="M66">
        <f t="shared" si="22"/>
        <v>0.15338999999999997</v>
      </c>
      <c r="N66">
        <f t="shared" si="23"/>
        <v>0.11270999999999998</v>
      </c>
      <c r="O66">
        <f t="shared" si="24"/>
        <v>0.07668000000000008</v>
      </c>
      <c r="P66">
        <f t="shared" si="25"/>
        <v>0.05326999999999993</v>
      </c>
      <c r="Q66">
        <f t="shared" si="26"/>
        <v>0.03858000000000006</v>
      </c>
      <c r="R66">
        <f t="shared" si="27"/>
        <v>0.02906999999999993</v>
      </c>
      <c r="S66">
        <f t="shared" si="28"/>
        <v>0.02261000000000002</v>
      </c>
      <c r="T66">
        <f t="shared" si="29"/>
        <v>0.01807000000000003</v>
      </c>
      <c r="W66" s="41">
        <f t="shared" si="30"/>
        <v>0.1340975</v>
      </c>
      <c r="X66" s="41">
        <f t="shared" si="31"/>
        <v>0.2830225</v>
      </c>
      <c r="Y66" s="41">
        <f t="shared" si="32"/>
        <v>0.4370275</v>
      </c>
      <c r="Z66" s="41">
        <f t="shared" si="33"/>
        <v>0.5948700000000001</v>
      </c>
      <c r="AA66" s="41">
        <f t="shared" si="34"/>
        <v>0.6756725</v>
      </c>
      <c r="AB66" s="41">
        <f t="shared" si="35"/>
        <v>0.761205</v>
      </c>
      <c r="AD66" s="41">
        <f t="shared" si="36"/>
        <v>0.148925</v>
      </c>
      <c r="AE66" s="41">
        <f t="shared" si="37"/>
        <v>0.154005</v>
      </c>
      <c r="AF66" s="41">
        <f t="shared" si="38"/>
        <v>0.1578425000000001</v>
      </c>
      <c r="AG66" s="41">
        <f t="shared" si="39"/>
        <v>0.16160499999999978</v>
      </c>
      <c r="AH66" s="41">
        <f t="shared" si="40"/>
        <v>0.17106500000000002</v>
      </c>
      <c r="AI66" s="41"/>
      <c r="AJ66" s="33">
        <f t="shared" si="41"/>
        <v>0.0001681288985501116</v>
      </c>
      <c r="AK66">
        <f t="shared" si="42"/>
        <v>0.761205</v>
      </c>
    </row>
    <row r="67" spans="1:37" ht="12.75">
      <c r="A67" s="30">
        <f t="shared" si="43"/>
        <v>62</v>
      </c>
      <c r="B67" s="41">
        <v>0</v>
      </c>
      <c r="C67">
        <v>0.31156</v>
      </c>
      <c r="D67">
        <v>0.45969</v>
      </c>
      <c r="E67">
        <v>0.5728</v>
      </c>
      <c r="F67">
        <v>0.6519</v>
      </c>
      <c r="G67">
        <v>0.70784</v>
      </c>
      <c r="H67">
        <v>0.74884</v>
      </c>
      <c r="I67">
        <v>0.78</v>
      </c>
      <c r="J67">
        <v>0.80438</v>
      </c>
      <c r="K67">
        <v>0.82396</v>
      </c>
      <c r="M67">
        <f t="shared" si="22"/>
        <v>0.14812999999999998</v>
      </c>
      <c r="N67">
        <f t="shared" si="23"/>
        <v>0.11310999999999999</v>
      </c>
      <c r="O67">
        <f t="shared" si="24"/>
        <v>0.07910000000000006</v>
      </c>
      <c r="P67">
        <f t="shared" si="25"/>
        <v>0.05593999999999999</v>
      </c>
      <c r="Q67">
        <f t="shared" si="26"/>
        <v>0.040999999999999925</v>
      </c>
      <c r="R67">
        <f t="shared" si="27"/>
        <v>0.031160000000000077</v>
      </c>
      <c r="S67">
        <f t="shared" si="28"/>
        <v>0.024379999999999957</v>
      </c>
      <c r="T67">
        <f t="shared" si="29"/>
        <v>0.019580000000000042</v>
      </c>
      <c r="W67" s="41">
        <f t="shared" si="30"/>
        <v>0.129125</v>
      </c>
      <c r="X67" s="41">
        <f t="shared" si="31"/>
        <v>0.27311250000000004</v>
      </c>
      <c r="Y67" s="41">
        <f t="shared" si="32"/>
        <v>0.42242500000000005</v>
      </c>
      <c r="Z67" s="41">
        <f t="shared" si="33"/>
        <v>0.5758675000000001</v>
      </c>
      <c r="AA67" s="41">
        <f t="shared" si="34"/>
        <v>0.654625</v>
      </c>
      <c r="AB67" s="41">
        <f t="shared" si="35"/>
        <v>0.73859</v>
      </c>
      <c r="AD67" s="41">
        <f t="shared" si="36"/>
        <v>0.14398750000000005</v>
      </c>
      <c r="AE67" s="41">
        <f t="shared" si="37"/>
        <v>0.14931250000000001</v>
      </c>
      <c r="AF67" s="41">
        <f t="shared" si="38"/>
        <v>0.15344250000000004</v>
      </c>
      <c r="AG67" s="41">
        <f t="shared" si="39"/>
        <v>0.15751499999999985</v>
      </c>
      <c r="AH67" s="41">
        <f t="shared" si="40"/>
        <v>0.1679299999999999</v>
      </c>
      <c r="AI67" s="41"/>
      <c r="AJ67" s="33">
        <f t="shared" si="41"/>
        <v>0.00018864371377996949</v>
      </c>
      <c r="AK67">
        <f t="shared" si="42"/>
        <v>0.73859</v>
      </c>
    </row>
    <row r="68" spans="1:37" ht="12.75">
      <c r="A68" s="30">
        <f t="shared" si="43"/>
        <v>63</v>
      </c>
      <c r="B68" s="41">
        <v>0.05000059828576171</v>
      </c>
      <c r="C68">
        <v>0.28739</v>
      </c>
      <c r="D68">
        <v>0.42931</v>
      </c>
      <c r="E68">
        <v>0.54209</v>
      </c>
      <c r="F68">
        <v>0.62324</v>
      </c>
      <c r="G68">
        <v>0.68172</v>
      </c>
      <c r="H68">
        <v>0.72513</v>
      </c>
      <c r="I68">
        <v>0.75842</v>
      </c>
      <c r="J68">
        <v>0.78464</v>
      </c>
      <c r="K68">
        <v>0.8058</v>
      </c>
      <c r="M68">
        <f t="shared" si="22"/>
        <v>0.14192000000000005</v>
      </c>
      <c r="N68">
        <f t="shared" si="23"/>
        <v>0.11277999999999994</v>
      </c>
      <c r="O68">
        <f t="shared" si="24"/>
        <v>0.08115000000000006</v>
      </c>
      <c r="P68">
        <f t="shared" si="25"/>
        <v>0.058479999999999976</v>
      </c>
      <c r="Q68">
        <f t="shared" si="26"/>
        <v>0.04341000000000006</v>
      </c>
      <c r="R68">
        <f t="shared" si="27"/>
        <v>0.03328999999999993</v>
      </c>
      <c r="S68">
        <f t="shared" si="28"/>
        <v>0.02622000000000002</v>
      </c>
      <c r="T68">
        <f t="shared" si="29"/>
        <v>0.021159999999999957</v>
      </c>
      <c r="W68" s="41">
        <f t="shared" si="30"/>
        <v>0.12388500000000002</v>
      </c>
      <c r="X68" s="41">
        <f t="shared" si="31"/>
        <v>0.2625725</v>
      </c>
      <c r="Y68" s="41">
        <f t="shared" si="32"/>
        <v>0.40683250000000004</v>
      </c>
      <c r="Z68" s="41">
        <f t="shared" si="33"/>
        <v>0.5554925000000001</v>
      </c>
      <c r="AA68" s="41">
        <f t="shared" si="34"/>
        <v>0.63203</v>
      </c>
      <c r="AB68" s="41">
        <f t="shared" si="35"/>
        <v>0.7142775000000001</v>
      </c>
      <c r="AD68" s="41">
        <f t="shared" si="36"/>
        <v>0.13868749999999996</v>
      </c>
      <c r="AE68" s="41">
        <f t="shared" si="37"/>
        <v>0.14426000000000005</v>
      </c>
      <c r="AF68" s="41">
        <f t="shared" si="38"/>
        <v>0.14866000000000001</v>
      </c>
      <c r="AG68" s="41">
        <f t="shared" si="39"/>
        <v>0.15307499999999985</v>
      </c>
      <c r="AH68" s="41">
        <f t="shared" si="40"/>
        <v>0.16449500000000028</v>
      </c>
      <c r="AI68" s="41"/>
      <c r="AJ68" s="33">
        <f t="shared" si="41"/>
        <v>0.00021166201973540138</v>
      </c>
      <c r="AK68">
        <f t="shared" si="42"/>
        <v>0.7142775000000001</v>
      </c>
    </row>
    <row r="69" spans="1:37" ht="12.75">
      <c r="A69" s="30">
        <f t="shared" si="43"/>
        <v>64</v>
      </c>
      <c r="B69" s="41">
        <v>0.10000158280135207</v>
      </c>
      <c r="C69">
        <v>0.26386</v>
      </c>
      <c r="D69">
        <v>0.39869</v>
      </c>
      <c r="E69">
        <v>0.51032</v>
      </c>
      <c r="F69">
        <v>0.59307</v>
      </c>
      <c r="G69">
        <v>0.65391</v>
      </c>
      <c r="H69">
        <v>0.69969</v>
      </c>
      <c r="I69">
        <v>0.73511</v>
      </c>
      <c r="J69">
        <v>0.76322</v>
      </c>
      <c r="K69">
        <v>0.78603</v>
      </c>
      <c r="M69">
        <f t="shared" si="22"/>
        <v>0.13483</v>
      </c>
      <c r="N69">
        <f t="shared" si="23"/>
        <v>0.11163000000000001</v>
      </c>
      <c r="O69">
        <f t="shared" si="24"/>
        <v>0.08274999999999999</v>
      </c>
      <c r="P69">
        <f t="shared" si="25"/>
        <v>0.060840000000000005</v>
      </c>
      <c r="Q69">
        <f t="shared" si="26"/>
        <v>0.04578000000000004</v>
      </c>
      <c r="R69">
        <f t="shared" si="27"/>
        <v>0.03542000000000001</v>
      </c>
      <c r="S69">
        <f t="shared" si="28"/>
        <v>0.02810999999999997</v>
      </c>
      <c r="T69">
        <f t="shared" si="29"/>
        <v>0.022809999999999997</v>
      </c>
      <c r="W69" s="41">
        <f t="shared" si="30"/>
        <v>0.11837000000000002</v>
      </c>
      <c r="X69" s="41">
        <f t="shared" si="31"/>
        <v>0.25141</v>
      </c>
      <c r="Y69" s="41">
        <f t="shared" si="32"/>
        <v>0.3902275</v>
      </c>
      <c r="Z69" s="41">
        <f t="shared" si="33"/>
        <v>0.5337325</v>
      </c>
      <c r="AA69" s="41">
        <f t="shared" si="34"/>
        <v>0.6078600000000001</v>
      </c>
      <c r="AB69" s="41">
        <f t="shared" si="35"/>
        <v>0.6882450000000001</v>
      </c>
      <c r="AD69" s="41">
        <f t="shared" si="36"/>
        <v>0.13304</v>
      </c>
      <c r="AE69" s="41">
        <f t="shared" si="37"/>
        <v>0.13881749999999998</v>
      </c>
      <c r="AF69" s="41">
        <f t="shared" si="38"/>
        <v>0.14350500000000005</v>
      </c>
      <c r="AG69" s="41">
        <f t="shared" si="39"/>
        <v>0.14825500000000003</v>
      </c>
      <c r="AH69" s="41">
        <f t="shared" si="40"/>
        <v>0.16077000000000008</v>
      </c>
      <c r="AI69" s="41"/>
      <c r="AJ69" s="33">
        <f t="shared" si="41"/>
        <v>0.000237489230589017</v>
      </c>
      <c r="AK69">
        <f t="shared" si="42"/>
        <v>0.6882450000000001</v>
      </c>
    </row>
    <row r="70" spans="1:37" ht="12.75">
      <c r="A70" s="30">
        <f t="shared" si="43"/>
        <v>65</v>
      </c>
      <c r="B70" s="41">
        <v>0.15000075492213713</v>
      </c>
      <c r="C70">
        <v>0.24112</v>
      </c>
      <c r="D70">
        <v>0.36805</v>
      </c>
      <c r="E70">
        <v>0.47766</v>
      </c>
      <c r="F70">
        <v>0.5615</v>
      </c>
      <c r="G70">
        <v>0.62444</v>
      </c>
      <c r="H70">
        <v>0.67248</v>
      </c>
      <c r="I70">
        <v>0.71004</v>
      </c>
      <c r="J70">
        <v>0.74006</v>
      </c>
      <c r="K70">
        <v>0.76456</v>
      </c>
      <c r="M70">
        <f t="shared" si="22"/>
        <v>0.12693</v>
      </c>
      <c r="N70">
        <f t="shared" si="23"/>
        <v>0.10960999999999999</v>
      </c>
      <c r="O70">
        <f t="shared" si="24"/>
        <v>0.08384000000000003</v>
      </c>
      <c r="P70">
        <f t="shared" si="25"/>
        <v>0.06294</v>
      </c>
      <c r="Q70">
        <f t="shared" si="26"/>
        <v>0.04803999999999997</v>
      </c>
      <c r="R70">
        <f t="shared" si="27"/>
        <v>0.03756000000000004</v>
      </c>
      <c r="S70">
        <f t="shared" si="28"/>
        <v>0.030020000000000047</v>
      </c>
      <c r="T70">
        <f t="shared" si="29"/>
        <v>0.024499999999999966</v>
      </c>
      <c r="W70" s="41">
        <f t="shared" si="30"/>
        <v>0.11258500000000002</v>
      </c>
      <c r="X70" s="41">
        <f t="shared" si="31"/>
        <v>0.23963750000000003</v>
      </c>
      <c r="Y70" s="41">
        <f t="shared" si="32"/>
        <v>0.37263500000000005</v>
      </c>
      <c r="Z70" s="41">
        <f t="shared" si="33"/>
        <v>0.5105975</v>
      </c>
      <c r="AA70" s="41">
        <f t="shared" si="34"/>
        <v>0.582115</v>
      </c>
      <c r="AB70" s="41">
        <f t="shared" si="35"/>
        <v>0.66047</v>
      </c>
      <c r="AD70" s="41">
        <f t="shared" si="36"/>
        <v>0.1270525</v>
      </c>
      <c r="AE70" s="41">
        <f t="shared" si="37"/>
        <v>0.13299750000000002</v>
      </c>
      <c r="AF70" s="41">
        <f t="shared" si="38"/>
        <v>0.1379625</v>
      </c>
      <c r="AG70" s="41">
        <f t="shared" si="39"/>
        <v>0.14303500000000002</v>
      </c>
      <c r="AH70" s="41">
        <f t="shared" si="40"/>
        <v>0.1567099999999999</v>
      </c>
      <c r="AI70" s="41"/>
      <c r="AJ70" s="33">
        <f t="shared" si="41"/>
        <v>0.0002664667914627581</v>
      </c>
      <c r="AK70">
        <f t="shared" si="42"/>
        <v>0.66047</v>
      </c>
    </row>
    <row r="71" spans="1:37" ht="12.75">
      <c r="A71" s="30">
        <f t="shared" si="43"/>
        <v>66</v>
      </c>
      <c r="B71" s="41">
        <v>0.19999912519679666</v>
      </c>
      <c r="C71">
        <v>0.21929</v>
      </c>
      <c r="D71">
        <v>0.33763</v>
      </c>
      <c r="E71">
        <v>0.44433</v>
      </c>
      <c r="F71">
        <v>0.52866</v>
      </c>
      <c r="G71">
        <v>0.59338</v>
      </c>
      <c r="H71">
        <v>0.64353</v>
      </c>
      <c r="I71">
        <v>0.68316</v>
      </c>
      <c r="J71">
        <v>0.7151</v>
      </c>
      <c r="K71">
        <v>0.74133</v>
      </c>
      <c r="M71">
        <f aca="true" t="shared" si="44" ref="M71:M107">D71-C71</f>
        <v>0.11833999999999997</v>
      </c>
      <c r="N71">
        <f aca="true" t="shared" si="45" ref="N71:N107">E71-D71</f>
        <v>0.10670000000000002</v>
      </c>
      <c r="O71">
        <f aca="true" t="shared" si="46" ref="O71:O107">F71-E71</f>
        <v>0.08433000000000002</v>
      </c>
      <c r="P71">
        <f aca="true" t="shared" si="47" ref="P71:P107">G71-F71</f>
        <v>0.06472</v>
      </c>
      <c r="Q71">
        <f aca="true" t="shared" si="48" ref="Q71:Q107">H71-G71</f>
        <v>0.05015000000000003</v>
      </c>
      <c r="R71">
        <f aca="true" t="shared" si="49" ref="R71:R107">I71-H71</f>
        <v>0.03962999999999994</v>
      </c>
      <c r="S71">
        <f aca="true" t="shared" si="50" ref="S71:S107">J71-I71</f>
        <v>0.03193999999999997</v>
      </c>
      <c r="T71">
        <f aca="true" t="shared" si="51" ref="T71:T107">K71-J71</f>
        <v>0.026230000000000087</v>
      </c>
      <c r="W71" s="41">
        <f aca="true" t="shared" si="52" ref="W71:W102">HLOOKUP($W$3,$C$528:$K$629,A593)+HLOOKUP($W$3,$M$528:$T$629,A593)*$W$4</f>
        <v>0.10655750000000001</v>
      </c>
      <c r="X71" s="41">
        <f aca="true" t="shared" si="53" ref="X71:X102">HLOOKUP($W$3,$C$423:$K$524,A488)+HLOOKUP($W$3,$M$423:$T$524,A488)*$W$4</f>
        <v>0.22728250000000003</v>
      </c>
      <c r="Y71" s="41">
        <f aca="true" t="shared" si="54" ref="Y71:Y102">HLOOKUP($W$3,$C$318:$K$419,A383)+HLOOKUP($W$3,$M$318:$T$419,A383)*$W$4</f>
        <v>0.35408750000000005</v>
      </c>
      <c r="Z71" s="41">
        <f aca="true" t="shared" si="55" ref="Z71:Z102">HLOOKUP($W$3,$C$214:$K$315,A279)+HLOOKUP($W$3,$M$214:$T$315,A279)*$W$4</f>
        <v>0.48611750000000004</v>
      </c>
      <c r="AA71" s="41">
        <f aca="true" t="shared" si="56" ref="AA71:AA102">HLOOKUP($W$3,$C$110:$K$211,A175)+HLOOKUP($W$3,$M$110:$T$211,A175)*$W$4</f>
        <v>0.5548375</v>
      </c>
      <c r="AB71" s="41">
        <f aca="true" t="shared" si="57" ref="AB71:AB107">HLOOKUP($W$3,$C$6:$K$107,A71)+HLOOKUP($W$3,$M$6:$T$107,A71)*$W$4</f>
        <v>0.6309925000000001</v>
      </c>
      <c r="AD71" s="41">
        <f aca="true" t="shared" si="58" ref="AD71:AD107">X71-W71</f>
        <v>0.12072500000000001</v>
      </c>
      <c r="AE71" s="41">
        <f aca="true" t="shared" si="59" ref="AE71:AE107">Y71-X71</f>
        <v>0.12680500000000003</v>
      </c>
      <c r="AF71" s="41">
        <f aca="true" t="shared" si="60" ref="AF71:AF107">Z71-Y71</f>
        <v>0.13202999999999998</v>
      </c>
      <c r="AG71" s="41">
        <f aca="true" t="shared" si="61" ref="AG71:AG107">(AA71-Z71)*2</f>
        <v>0.1374399999999999</v>
      </c>
      <c r="AH71" s="41">
        <f aca="true" t="shared" si="62" ref="AH71:AH107">(AB71-AA71)*2</f>
        <v>0.15231000000000017</v>
      </c>
      <c r="AI71" s="41"/>
      <c r="AJ71" s="33">
        <f aca="true" t="shared" si="63" ref="AJ71:AJ107">$AC$3*10^B71</f>
        <v>0.00029897953553273583</v>
      </c>
      <c r="AK71">
        <f aca="true" t="shared" si="64" ref="AK71:AK107">HLOOKUP($AL$2,$W$6:$AB$107,A71)+HLOOKUP($AL$2,$AD$6:$AG$107,A71)*$AL$4</f>
        <v>0.6309925000000001</v>
      </c>
    </row>
    <row r="72" spans="1:37" ht="12.75">
      <c r="A72" s="30">
        <f aca="true" t="shared" si="65" ref="A72:A107">A71+1</f>
        <v>67</v>
      </c>
      <c r="B72" s="41">
        <v>0.2500001440812937</v>
      </c>
      <c r="C72">
        <v>0.1985</v>
      </c>
      <c r="D72">
        <v>0.3077</v>
      </c>
      <c r="E72">
        <v>0.41058</v>
      </c>
      <c r="F72">
        <v>0.49471</v>
      </c>
      <c r="G72">
        <v>0.56081</v>
      </c>
      <c r="H72">
        <v>0.61286</v>
      </c>
      <c r="I72">
        <v>0.65448</v>
      </c>
      <c r="J72">
        <v>0.68831</v>
      </c>
      <c r="K72">
        <v>0.71627</v>
      </c>
      <c r="M72">
        <f t="shared" si="44"/>
        <v>0.10919999999999996</v>
      </c>
      <c r="N72">
        <f t="shared" si="45"/>
        <v>0.10288000000000003</v>
      </c>
      <c r="O72">
        <f t="shared" si="46"/>
        <v>0.08412999999999998</v>
      </c>
      <c r="P72">
        <f t="shared" si="47"/>
        <v>0.06610000000000005</v>
      </c>
      <c r="Q72">
        <f t="shared" si="48"/>
        <v>0.05204999999999993</v>
      </c>
      <c r="R72">
        <f t="shared" si="49"/>
        <v>0.04161999999999999</v>
      </c>
      <c r="S72">
        <f t="shared" si="50"/>
        <v>0.03383000000000003</v>
      </c>
      <c r="T72">
        <f t="shared" si="51"/>
        <v>0.027959999999999985</v>
      </c>
      <c r="W72" s="41">
        <f t="shared" si="52"/>
        <v>0.10029750000000001</v>
      </c>
      <c r="X72" s="41">
        <f t="shared" si="53"/>
        <v>0.21437750000000003</v>
      </c>
      <c r="Y72" s="41">
        <f t="shared" si="54"/>
        <v>0.3346325</v>
      </c>
      <c r="Z72" s="41">
        <f t="shared" si="55"/>
        <v>0.4603400000000001</v>
      </c>
      <c r="AA72" s="41">
        <f t="shared" si="56"/>
        <v>0.52607</v>
      </c>
      <c r="AB72" s="41">
        <f t="shared" si="57"/>
        <v>0.5998475</v>
      </c>
      <c r="AD72" s="41">
        <f t="shared" si="58"/>
        <v>0.11408000000000001</v>
      </c>
      <c r="AE72" s="41">
        <f t="shared" si="59"/>
        <v>0.12025499999999997</v>
      </c>
      <c r="AF72" s="41">
        <f t="shared" si="60"/>
        <v>0.12570750000000008</v>
      </c>
      <c r="AG72" s="41">
        <f t="shared" si="61"/>
        <v>0.1314599999999999</v>
      </c>
      <c r="AH72" s="41">
        <f t="shared" si="62"/>
        <v>0.14755499999999988</v>
      </c>
      <c r="AI72" s="41"/>
      <c r="AJ72" s="33">
        <f t="shared" si="63"/>
        <v>0.00033546134334064417</v>
      </c>
      <c r="AK72">
        <f t="shared" si="64"/>
        <v>0.5998475</v>
      </c>
    </row>
    <row r="73" spans="1:37" ht="12.75">
      <c r="A73" s="30">
        <f t="shared" si="65"/>
        <v>68</v>
      </c>
      <c r="B73" s="41">
        <v>0.2999994961169838</v>
      </c>
      <c r="C73">
        <v>0.17885</v>
      </c>
      <c r="D73">
        <v>0.27851</v>
      </c>
      <c r="E73">
        <v>0.37669</v>
      </c>
      <c r="F73">
        <v>0.45989</v>
      </c>
      <c r="G73">
        <v>0.52689</v>
      </c>
      <c r="H73">
        <v>0.58057</v>
      </c>
      <c r="I73">
        <v>0.62402</v>
      </c>
      <c r="J73">
        <v>0.65967</v>
      </c>
      <c r="K73">
        <v>0.68935</v>
      </c>
      <c r="M73">
        <f t="shared" si="44"/>
        <v>0.09965999999999997</v>
      </c>
      <c r="N73">
        <f t="shared" si="45"/>
        <v>0.09818000000000005</v>
      </c>
      <c r="O73">
        <f t="shared" si="46"/>
        <v>0.0832</v>
      </c>
      <c r="P73">
        <f t="shared" si="47"/>
        <v>0.06699999999999995</v>
      </c>
      <c r="Q73">
        <f t="shared" si="48"/>
        <v>0.05368000000000006</v>
      </c>
      <c r="R73">
        <f t="shared" si="49"/>
        <v>0.04344999999999999</v>
      </c>
      <c r="S73">
        <f t="shared" si="50"/>
        <v>0.03564999999999996</v>
      </c>
      <c r="T73">
        <f t="shared" si="51"/>
        <v>0.02968000000000004</v>
      </c>
      <c r="W73" s="41">
        <f t="shared" si="52"/>
        <v>0.09383750000000002</v>
      </c>
      <c r="X73" s="41">
        <f t="shared" si="53"/>
        <v>0.2009775</v>
      </c>
      <c r="Y73" s="41">
        <f t="shared" si="54"/>
        <v>0.31435250000000003</v>
      </c>
      <c r="Z73" s="41">
        <f t="shared" si="55"/>
        <v>0.43336750000000007</v>
      </c>
      <c r="AA73" s="41">
        <f t="shared" si="56"/>
        <v>0.49591250000000003</v>
      </c>
      <c r="AB73" s="41">
        <f t="shared" si="57"/>
        <v>0.56715</v>
      </c>
      <c r="AD73" s="41">
        <f t="shared" si="58"/>
        <v>0.10713999999999999</v>
      </c>
      <c r="AE73" s="41">
        <f t="shared" si="59"/>
        <v>0.11337500000000003</v>
      </c>
      <c r="AF73" s="41">
        <f t="shared" si="60"/>
        <v>0.11901500000000004</v>
      </c>
      <c r="AG73" s="41">
        <f t="shared" si="61"/>
        <v>0.12508999999999992</v>
      </c>
      <c r="AH73" s="41">
        <f t="shared" si="62"/>
        <v>0.14247500000000002</v>
      </c>
      <c r="AI73" s="41"/>
      <c r="AJ73" s="33">
        <f t="shared" si="63"/>
        <v>0.00037639325635662195</v>
      </c>
      <c r="AK73">
        <f t="shared" si="64"/>
        <v>0.56715</v>
      </c>
    </row>
    <row r="74" spans="1:37" ht="12.75">
      <c r="A74" s="30">
        <f t="shared" si="65"/>
        <v>69</v>
      </c>
      <c r="B74" s="41">
        <v>0.34999977912654484</v>
      </c>
      <c r="C74">
        <v>0.16043</v>
      </c>
      <c r="D74">
        <v>0.25033</v>
      </c>
      <c r="E74">
        <v>0.34298</v>
      </c>
      <c r="F74">
        <v>0.42445</v>
      </c>
      <c r="G74">
        <v>0.4918</v>
      </c>
      <c r="H74">
        <v>0.54676</v>
      </c>
      <c r="I74">
        <v>0.59184</v>
      </c>
      <c r="J74">
        <v>0.62921</v>
      </c>
      <c r="K74">
        <v>0.66056</v>
      </c>
      <c r="M74">
        <f t="shared" si="44"/>
        <v>0.08990000000000001</v>
      </c>
      <c r="N74">
        <f t="shared" si="45"/>
        <v>0.09265000000000001</v>
      </c>
      <c r="O74">
        <f t="shared" si="46"/>
        <v>0.08146999999999999</v>
      </c>
      <c r="P74">
        <f t="shared" si="47"/>
        <v>0.06735000000000002</v>
      </c>
      <c r="Q74">
        <f t="shared" si="48"/>
        <v>0.05496000000000001</v>
      </c>
      <c r="R74">
        <f t="shared" si="49"/>
        <v>0.04508000000000001</v>
      </c>
      <c r="S74">
        <f t="shared" si="50"/>
        <v>0.037370000000000014</v>
      </c>
      <c r="T74">
        <f t="shared" si="51"/>
        <v>0.03134999999999999</v>
      </c>
      <c r="W74" s="41">
        <f t="shared" si="52"/>
        <v>0.08720250000000002</v>
      </c>
      <c r="X74" s="41">
        <f t="shared" si="53"/>
        <v>0.18716000000000002</v>
      </c>
      <c r="Y74" s="41">
        <f t="shared" si="54"/>
        <v>0.29333750000000003</v>
      </c>
      <c r="Z74" s="41">
        <f t="shared" si="55"/>
        <v>0.40532500000000005</v>
      </c>
      <c r="AA74" s="41">
        <f t="shared" si="56"/>
        <v>0.4645000000000001</v>
      </c>
      <c r="AB74" s="41">
        <f t="shared" si="57"/>
        <v>0.53302</v>
      </c>
      <c r="AD74" s="41">
        <f t="shared" si="58"/>
        <v>0.0999575</v>
      </c>
      <c r="AE74" s="41">
        <f t="shared" si="59"/>
        <v>0.10617750000000001</v>
      </c>
      <c r="AF74" s="41">
        <f t="shared" si="60"/>
        <v>0.11198750000000002</v>
      </c>
      <c r="AG74" s="41">
        <f t="shared" si="61"/>
        <v>0.11835000000000007</v>
      </c>
      <c r="AH74" s="41">
        <f t="shared" si="62"/>
        <v>0.13703999999999994</v>
      </c>
      <c r="AI74" s="41"/>
      <c r="AJ74" s="33">
        <f t="shared" si="63"/>
        <v>0.0004223204549134933</v>
      </c>
      <c r="AK74">
        <f t="shared" si="64"/>
        <v>0.53302</v>
      </c>
    </row>
    <row r="75" spans="1:37" ht="12.75">
      <c r="A75" s="30">
        <f t="shared" si="65"/>
        <v>70</v>
      </c>
      <c r="B75" s="41">
        <v>0.40000061697637995</v>
      </c>
      <c r="C75">
        <v>0.1433</v>
      </c>
      <c r="D75">
        <v>0.22341</v>
      </c>
      <c r="E75">
        <v>0.30977</v>
      </c>
      <c r="F75">
        <v>0.3887</v>
      </c>
      <c r="G75">
        <v>0.45579</v>
      </c>
      <c r="H75">
        <v>0.51161</v>
      </c>
      <c r="I75">
        <v>0.55806</v>
      </c>
      <c r="J75">
        <v>0.59698</v>
      </c>
      <c r="K75">
        <v>0.62991</v>
      </c>
      <c r="M75">
        <f t="shared" si="44"/>
        <v>0.08010999999999999</v>
      </c>
      <c r="N75">
        <f t="shared" si="45"/>
        <v>0.08635999999999999</v>
      </c>
      <c r="O75">
        <f t="shared" si="46"/>
        <v>0.07893</v>
      </c>
      <c r="P75">
        <f t="shared" si="47"/>
        <v>0.06708999999999998</v>
      </c>
      <c r="Q75">
        <f t="shared" si="48"/>
        <v>0.055820000000000036</v>
      </c>
      <c r="R75">
        <f t="shared" si="49"/>
        <v>0.04644999999999999</v>
      </c>
      <c r="S75">
        <f t="shared" si="50"/>
        <v>0.038919999999999955</v>
      </c>
      <c r="T75">
        <f t="shared" si="51"/>
        <v>0.032930000000000015</v>
      </c>
      <c r="W75" s="41">
        <f t="shared" si="52"/>
        <v>0.08044250000000001</v>
      </c>
      <c r="X75" s="41">
        <f t="shared" si="53"/>
        <v>0.17299750000000003</v>
      </c>
      <c r="Y75" s="41">
        <f t="shared" si="54"/>
        <v>0.27173</v>
      </c>
      <c r="Z75" s="41">
        <f t="shared" si="55"/>
        <v>0.376385</v>
      </c>
      <c r="AA75" s="41">
        <f t="shared" si="56"/>
        <v>0.43202500000000005</v>
      </c>
      <c r="AB75" s="41">
        <f t="shared" si="57"/>
        <v>0.49765500000000007</v>
      </c>
      <c r="AD75" s="41">
        <f t="shared" si="58"/>
        <v>0.09255500000000001</v>
      </c>
      <c r="AE75" s="41">
        <f t="shared" si="59"/>
        <v>0.0987325</v>
      </c>
      <c r="AF75" s="41">
        <f t="shared" si="60"/>
        <v>0.104655</v>
      </c>
      <c r="AG75" s="41">
        <f t="shared" si="61"/>
        <v>0.11128000000000005</v>
      </c>
      <c r="AH75" s="41">
        <f t="shared" si="62"/>
        <v>0.13126000000000004</v>
      </c>
      <c r="AI75" s="41"/>
      <c r="AJ75" s="33">
        <f t="shared" si="63"/>
        <v>0.0004738522582067677</v>
      </c>
      <c r="AK75">
        <f t="shared" si="64"/>
        <v>0.49765500000000007</v>
      </c>
    </row>
    <row r="76" spans="1:37" ht="12.75">
      <c r="A76" s="30">
        <f t="shared" si="65"/>
        <v>71</v>
      </c>
      <c r="B76" s="41">
        <v>0.4499995483109746</v>
      </c>
      <c r="C76">
        <v>0.12749</v>
      </c>
      <c r="D76">
        <v>0.19796</v>
      </c>
      <c r="E76">
        <v>0.27741</v>
      </c>
      <c r="F76">
        <v>0.35299</v>
      </c>
      <c r="G76">
        <v>0.41913</v>
      </c>
      <c r="H76">
        <v>0.47534</v>
      </c>
      <c r="I76">
        <v>0.52283</v>
      </c>
      <c r="J76">
        <v>0.56309</v>
      </c>
      <c r="K76">
        <v>0.59746</v>
      </c>
      <c r="M76">
        <f t="shared" si="44"/>
        <v>0.07047</v>
      </c>
      <c r="N76">
        <f t="shared" si="45"/>
        <v>0.07944999999999999</v>
      </c>
      <c r="O76">
        <f t="shared" si="46"/>
        <v>0.07558000000000004</v>
      </c>
      <c r="P76">
        <f t="shared" si="47"/>
        <v>0.06613999999999998</v>
      </c>
      <c r="Q76">
        <f t="shared" si="48"/>
        <v>0.05620999999999998</v>
      </c>
      <c r="R76">
        <f t="shared" si="49"/>
        <v>0.04749000000000003</v>
      </c>
      <c r="S76">
        <f t="shared" si="50"/>
        <v>0.04025999999999996</v>
      </c>
      <c r="T76">
        <f t="shared" si="51"/>
        <v>0.03437000000000001</v>
      </c>
      <c r="W76" s="41">
        <f t="shared" si="52"/>
        <v>0.07360250000000002</v>
      </c>
      <c r="X76" s="41">
        <f t="shared" si="53"/>
        <v>0.15862</v>
      </c>
      <c r="Y76" s="41">
        <f t="shared" si="54"/>
        <v>0.24968500000000002</v>
      </c>
      <c r="Z76" s="41">
        <f t="shared" si="55"/>
        <v>0.3467450000000001</v>
      </c>
      <c r="AA76" s="41">
        <f t="shared" si="56"/>
        <v>0.39870000000000005</v>
      </c>
      <c r="AB76" s="41">
        <f t="shared" si="57"/>
        <v>0.4612875</v>
      </c>
      <c r="AD76" s="41">
        <f t="shared" si="58"/>
        <v>0.0850175</v>
      </c>
      <c r="AE76" s="41">
        <f t="shared" si="59"/>
        <v>0.09106500000000001</v>
      </c>
      <c r="AF76" s="41">
        <f t="shared" si="60"/>
        <v>0.09706000000000006</v>
      </c>
      <c r="AG76" s="41">
        <f t="shared" si="61"/>
        <v>0.10390999999999995</v>
      </c>
      <c r="AH76" s="41">
        <f t="shared" si="62"/>
        <v>0.12517499999999993</v>
      </c>
      <c r="AI76" s="41"/>
      <c r="AJ76" s="33">
        <f t="shared" si="63"/>
        <v>0.0005316696700431903</v>
      </c>
      <c r="AK76">
        <f t="shared" si="64"/>
        <v>0.4612875</v>
      </c>
    </row>
    <row r="77" spans="1:37" ht="12.75">
      <c r="A77" s="30">
        <f t="shared" si="65"/>
        <v>72</v>
      </c>
      <c r="B77" s="41">
        <v>0.5000003213429353</v>
      </c>
      <c r="C77">
        <v>0.11301</v>
      </c>
      <c r="D77">
        <v>0.17418</v>
      </c>
      <c r="E77">
        <v>0.24624</v>
      </c>
      <c r="F77">
        <v>0.31769</v>
      </c>
      <c r="G77">
        <v>0.38218</v>
      </c>
      <c r="H77">
        <v>0.43822</v>
      </c>
      <c r="I77">
        <v>0.48636</v>
      </c>
      <c r="J77">
        <v>0.52768</v>
      </c>
      <c r="K77">
        <v>0.56332</v>
      </c>
      <c r="M77">
        <f t="shared" si="44"/>
        <v>0.06117</v>
      </c>
      <c r="N77">
        <f t="shared" si="45"/>
        <v>0.07205999999999999</v>
      </c>
      <c r="O77">
        <f t="shared" si="46"/>
        <v>0.07144999999999999</v>
      </c>
      <c r="P77">
        <f t="shared" si="47"/>
        <v>0.06449000000000005</v>
      </c>
      <c r="Q77">
        <f t="shared" si="48"/>
        <v>0.05603999999999998</v>
      </c>
      <c r="R77">
        <f t="shared" si="49"/>
        <v>0.048140000000000016</v>
      </c>
      <c r="S77">
        <f t="shared" si="50"/>
        <v>0.04132000000000002</v>
      </c>
      <c r="T77">
        <f t="shared" si="51"/>
        <v>0.035640000000000005</v>
      </c>
      <c r="W77" s="41">
        <f t="shared" si="52"/>
        <v>0.06674250000000001</v>
      </c>
      <c r="X77" s="41">
        <f t="shared" si="53"/>
        <v>0.14413000000000004</v>
      </c>
      <c r="Y77" s="41">
        <f t="shared" si="54"/>
        <v>0.22739750000000003</v>
      </c>
      <c r="Z77" s="41">
        <f t="shared" si="55"/>
        <v>0.3166725</v>
      </c>
      <c r="AA77" s="41">
        <f t="shared" si="56"/>
        <v>0.36480500000000005</v>
      </c>
      <c r="AB77" s="41">
        <f t="shared" si="57"/>
        <v>0.42421000000000003</v>
      </c>
      <c r="AD77" s="41">
        <f t="shared" si="58"/>
        <v>0.07738750000000003</v>
      </c>
      <c r="AE77" s="41">
        <f t="shared" si="59"/>
        <v>0.0832675</v>
      </c>
      <c r="AF77" s="41">
        <f t="shared" si="60"/>
        <v>0.089275</v>
      </c>
      <c r="AG77" s="41">
        <f t="shared" si="61"/>
        <v>0.09626500000000004</v>
      </c>
      <c r="AH77" s="41">
        <f t="shared" si="62"/>
        <v>0.11880999999999997</v>
      </c>
      <c r="AI77" s="41"/>
      <c r="AJ77" s="33">
        <f t="shared" si="63"/>
        <v>0.000596544243212122</v>
      </c>
      <c r="AK77">
        <f t="shared" si="64"/>
        <v>0.42421000000000003</v>
      </c>
    </row>
    <row r="78" spans="1:37" ht="12.75">
      <c r="A78" s="30">
        <f t="shared" si="65"/>
        <v>73</v>
      </c>
      <c r="B78" s="41">
        <v>0.5499995235746682</v>
      </c>
      <c r="C78">
        <v>0.09985</v>
      </c>
      <c r="D78">
        <v>0.15222</v>
      </c>
      <c r="E78">
        <v>0.2166</v>
      </c>
      <c r="F78">
        <v>0.2832</v>
      </c>
      <c r="G78">
        <v>0.3453</v>
      </c>
      <c r="H78">
        <v>0.40058</v>
      </c>
      <c r="I78">
        <v>0.44891</v>
      </c>
      <c r="J78">
        <v>0.49097</v>
      </c>
      <c r="K78">
        <v>0.52763</v>
      </c>
      <c r="M78">
        <f t="shared" si="44"/>
        <v>0.05237</v>
      </c>
      <c r="N78">
        <f t="shared" si="45"/>
        <v>0.06437999999999999</v>
      </c>
      <c r="O78">
        <f t="shared" si="46"/>
        <v>0.06660000000000002</v>
      </c>
      <c r="P78">
        <f t="shared" si="47"/>
        <v>0.06209999999999999</v>
      </c>
      <c r="Q78">
        <f t="shared" si="48"/>
        <v>0.055279999999999996</v>
      </c>
      <c r="R78">
        <f t="shared" si="49"/>
        <v>0.048329999999999984</v>
      </c>
      <c r="S78">
        <f t="shared" si="50"/>
        <v>0.04206000000000004</v>
      </c>
      <c r="T78">
        <f t="shared" si="51"/>
        <v>0.036660000000000026</v>
      </c>
      <c r="W78" s="41">
        <f t="shared" si="52"/>
        <v>0.05993000000000001</v>
      </c>
      <c r="X78" s="41">
        <f t="shared" si="53"/>
        <v>0.129675</v>
      </c>
      <c r="Y78" s="41">
        <f t="shared" si="54"/>
        <v>0.20508000000000004</v>
      </c>
      <c r="Z78" s="41">
        <f t="shared" si="55"/>
        <v>0.286435</v>
      </c>
      <c r="AA78" s="41">
        <f t="shared" si="56"/>
        <v>0.33067500000000005</v>
      </c>
      <c r="AB78" s="41">
        <f t="shared" si="57"/>
        <v>0.38676000000000005</v>
      </c>
      <c r="AD78" s="41">
        <f t="shared" si="58"/>
        <v>0.069745</v>
      </c>
      <c r="AE78" s="41">
        <f t="shared" si="59"/>
        <v>0.07540500000000003</v>
      </c>
      <c r="AF78" s="41">
        <f t="shared" si="60"/>
        <v>0.08135499999999996</v>
      </c>
      <c r="AG78" s="41">
        <f t="shared" si="61"/>
        <v>0.08848000000000011</v>
      </c>
      <c r="AH78" s="41">
        <f t="shared" si="62"/>
        <v>0.11216999999999999</v>
      </c>
      <c r="AI78" s="41"/>
      <c r="AJ78" s="33">
        <f t="shared" si="63"/>
        <v>0.0006693324201741233</v>
      </c>
      <c r="AK78">
        <f t="shared" si="64"/>
        <v>0.38676000000000005</v>
      </c>
    </row>
    <row r="79" spans="1:37" ht="12.75">
      <c r="A79" s="30">
        <f t="shared" si="65"/>
        <v>74</v>
      </c>
      <c r="B79" s="41">
        <v>0.5999998139434201</v>
      </c>
      <c r="C79">
        <v>0.08797</v>
      </c>
      <c r="D79">
        <v>0.13219</v>
      </c>
      <c r="E79">
        <v>0.18878</v>
      </c>
      <c r="F79">
        <v>0.24992</v>
      </c>
      <c r="G79">
        <v>0.30892</v>
      </c>
      <c r="H79">
        <v>0.36279</v>
      </c>
      <c r="I79">
        <v>0.4108</v>
      </c>
      <c r="J79">
        <v>0.45321</v>
      </c>
      <c r="K79">
        <v>0.49061</v>
      </c>
      <c r="M79">
        <f t="shared" si="44"/>
        <v>0.044219999999999995</v>
      </c>
      <c r="N79">
        <f t="shared" si="45"/>
        <v>0.05659</v>
      </c>
      <c r="O79">
        <f t="shared" si="46"/>
        <v>0.06114</v>
      </c>
      <c r="P79">
        <f t="shared" si="47"/>
        <v>0.05899999999999997</v>
      </c>
      <c r="Q79">
        <f t="shared" si="48"/>
        <v>0.05387000000000003</v>
      </c>
      <c r="R79">
        <f t="shared" si="49"/>
        <v>0.04801</v>
      </c>
      <c r="S79">
        <f t="shared" si="50"/>
        <v>0.04241</v>
      </c>
      <c r="T79">
        <f t="shared" si="51"/>
        <v>0.03739999999999999</v>
      </c>
      <c r="W79" s="41">
        <f t="shared" si="52"/>
        <v>0.053222500000000006</v>
      </c>
      <c r="X79" s="41">
        <f t="shared" si="53"/>
        <v>0.11541750000000002</v>
      </c>
      <c r="Y79" s="41">
        <f t="shared" si="54"/>
        <v>0.18297750000000004</v>
      </c>
      <c r="Z79" s="41">
        <f t="shared" si="55"/>
        <v>0.256375</v>
      </c>
      <c r="AA79" s="41">
        <f t="shared" si="56"/>
        <v>0.2966575000000001</v>
      </c>
      <c r="AB79" s="41">
        <f t="shared" si="57"/>
        <v>0.34932250000000004</v>
      </c>
      <c r="AD79" s="41">
        <f t="shared" si="58"/>
        <v>0.062195000000000014</v>
      </c>
      <c r="AE79" s="41">
        <f t="shared" si="59"/>
        <v>0.06756000000000002</v>
      </c>
      <c r="AF79" s="41">
        <f t="shared" si="60"/>
        <v>0.07339749999999998</v>
      </c>
      <c r="AG79" s="41">
        <f t="shared" si="61"/>
        <v>0.08056500000000011</v>
      </c>
      <c r="AH79" s="41">
        <f t="shared" si="62"/>
        <v>0.10532999999999992</v>
      </c>
      <c r="AI79" s="41"/>
      <c r="AJ79" s="33">
        <f t="shared" si="63"/>
        <v>0.0007510038296180232</v>
      </c>
      <c r="AK79">
        <f t="shared" si="64"/>
        <v>0.34932250000000004</v>
      </c>
    </row>
    <row r="80" spans="1:37" ht="12.75">
      <c r="A80" s="30">
        <f t="shared" si="65"/>
        <v>75</v>
      </c>
      <c r="B80" s="41">
        <v>0.6500003965368517</v>
      </c>
      <c r="C80">
        <v>0.07733</v>
      </c>
      <c r="D80">
        <v>0.11414</v>
      </c>
      <c r="E80">
        <v>0.16303</v>
      </c>
      <c r="F80">
        <v>0.21825</v>
      </c>
      <c r="G80">
        <v>0.27347</v>
      </c>
      <c r="H80">
        <v>0.32527</v>
      </c>
      <c r="I80">
        <v>0.37242</v>
      </c>
      <c r="J80">
        <v>0.41473</v>
      </c>
      <c r="K80">
        <v>0.45252</v>
      </c>
      <c r="M80">
        <f t="shared" si="44"/>
        <v>0.03681000000000001</v>
      </c>
      <c r="N80">
        <f t="shared" si="45"/>
        <v>0.04889</v>
      </c>
      <c r="O80">
        <f t="shared" si="46"/>
        <v>0.05521999999999999</v>
      </c>
      <c r="P80">
        <f t="shared" si="47"/>
        <v>0.05521999999999999</v>
      </c>
      <c r="Q80">
        <f t="shared" si="48"/>
        <v>0.05180000000000001</v>
      </c>
      <c r="R80">
        <f t="shared" si="49"/>
        <v>0.04714999999999997</v>
      </c>
      <c r="S80">
        <f t="shared" si="50"/>
        <v>0.042310000000000014</v>
      </c>
      <c r="T80">
        <f t="shared" si="51"/>
        <v>0.03778999999999999</v>
      </c>
      <c r="W80" s="41">
        <f t="shared" si="52"/>
        <v>0.04671500000000001</v>
      </c>
      <c r="X80" s="41">
        <f t="shared" si="53"/>
        <v>0.10151000000000002</v>
      </c>
      <c r="Y80" s="41">
        <f t="shared" si="54"/>
        <v>0.16135000000000002</v>
      </c>
      <c r="Z80" s="41">
        <f t="shared" si="55"/>
        <v>0.22684500000000005</v>
      </c>
      <c r="AA80" s="41">
        <f t="shared" si="56"/>
        <v>0.2631625</v>
      </c>
      <c r="AB80" s="41">
        <f t="shared" si="57"/>
        <v>0.31232000000000004</v>
      </c>
      <c r="AD80" s="41">
        <f t="shared" si="58"/>
        <v>0.054795</v>
      </c>
      <c r="AE80" s="41">
        <f t="shared" si="59"/>
        <v>0.059840000000000004</v>
      </c>
      <c r="AF80" s="41">
        <f t="shared" si="60"/>
        <v>0.06549500000000003</v>
      </c>
      <c r="AG80" s="41">
        <f t="shared" si="61"/>
        <v>0.07263499999999995</v>
      </c>
      <c r="AH80" s="41">
        <f t="shared" si="62"/>
        <v>0.09831500000000004</v>
      </c>
      <c r="AI80" s="41"/>
      <c r="AJ80" s="33">
        <f t="shared" si="63"/>
        <v>0.0008426412864609191</v>
      </c>
      <c r="AK80">
        <f t="shared" si="64"/>
        <v>0.31232000000000004</v>
      </c>
    </row>
    <row r="81" spans="1:37" ht="12.75">
      <c r="A81" s="30">
        <f t="shared" si="65"/>
        <v>76</v>
      </c>
      <c r="B81" s="41">
        <v>0.6999997975545824</v>
      </c>
      <c r="C81">
        <v>0.06785</v>
      </c>
      <c r="D81">
        <v>0.09806</v>
      </c>
      <c r="E81">
        <v>0.13956</v>
      </c>
      <c r="F81">
        <v>0.18853</v>
      </c>
      <c r="G81">
        <v>0.23938</v>
      </c>
      <c r="H81">
        <v>0.28849</v>
      </c>
      <c r="I81">
        <v>0.33418</v>
      </c>
      <c r="J81">
        <v>0.3759</v>
      </c>
      <c r="K81">
        <v>0.41368</v>
      </c>
      <c r="M81">
        <f t="shared" si="44"/>
        <v>0.03021</v>
      </c>
      <c r="N81">
        <f t="shared" si="45"/>
        <v>0.041499999999999995</v>
      </c>
      <c r="O81">
        <f t="shared" si="46"/>
        <v>0.048970000000000014</v>
      </c>
      <c r="P81">
        <f t="shared" si="47"/>
        <v>0.050850000000000006</v>
      </c>
      <c r="Q81">
        <f t="shared" si="48"/>
        <v>0.049110000000000015</v>
      </c>
      <c r="R81">
        <f t="shared" si="49"/>
        <v>0.04568999999999995</v>
      </c>
      <c r="S81">
        <f t="shared" si="50"/>
        <v>0.041720000000000035</v>
      </c>
      <c r="T81">
        <f t="shared" si="51"/>
        <v>0.03777999999999998</v>
      </c>
      <c r="W81" s="41">
        <f t="shared" si="52"/>
        <v>0.04046500000000001</v>
      </c>
      <c r="X81" s="41">
        <f t="shared" si="53"/>
        <v>0.08813000000000001</v>
      </c>
      <c r="Y81" s="41">
        <f t="shared" si="54"/>
        <v>0.14045250000000004</v>
      </c>
      <c r="Z81" s="41">
        <f t="shared" si="55"/>
        <v>0.19821000000000003</v>
      </c>
      <c r="AA81" s="41">
        <f t="shared" si="56"/>
        <v>0.23059000000000004</v>
      </c>
      <c r="AB81" s="41">
        <f t="shared" si="57"/>
        <v>0.2762125000000001</v>
      </c>
      <c r="AD81" s="41">
        <f t="shared" si="58"/>
        <v>0.047665000000000006</v>
      </c>
      <c r="AE81" s="41">
        <f t="shared" si="59"/>
        <v>0.05232250000000002</v>
      </c>
      <c r="AF81" s="41">
        <f t="shared" si="60"/>
        <v>0.05775749999999999</v>
      </c>
      <c r="AG81" s="41">
        <f t="shared" si="61"/>
        <v>0.06476000000000004</v>
      </c>
      <c r="AH81" s="41">
        <f t="shared" si="62"/>
        <v>0.09124500000000008</v>
      </c>
      <c r="AI81" s="41"/>
      <c r="AJ81" s="33">
        <f t="shared" si="63"/>
        <v>0.0009454577697824159</v>
      </c>
      <c r="AK81">
        <f t="shared" si="64"/>
        <v>0.2762125000000001</v>
      </c>
    </row>
    <row r="82" spans="1:37" ht="12.75">
      <c r="A82" s="30">
        <f t="shared" si="65"/>
        <v>77</v>
      </c>
      <c r="B82" s="41">
        <v>0.7499997488564175</v>
      </c>
      <c r="C82">
        <v>0.05946</v>
      </c>
      <c r="D82">
        <v>0.08391</v>
      </c>
      <c r="E82">
        <v>0.11847</v>
      </c>
      <c r="F82">
        <v>0.16109</v>
      </c>
      <c r="G82">
        <v>0.20709</v>
      </c>
      <c r="H82">
        <v>0.2529</v>
      </c>
      <c r="I82">
        <v>0.29655</v>
      </c>
      <c r="J82">
        <v>0.33716</v>
      </c>
      <c r="K82">
        <v>0.37449</v>
      </c>
      <c r="M82">
        <f t="shared" si="44"/>
        <v>0.02445</v>
      </c>
      <c r="N82">
        <f t="shared" si="45"/>
        <v>0.03456000000000001</v>
      </c>
      <c r="O82">
        <f t="shared" si="46"/>
        <v>0.042620000000000005</v>
      </c>
      <c r="P82">
        <f t="shared" si="47"/>
        <v>0.045999999999999985</v>
      </c>
      <c r="Q82">
        <f t="shared" si="48"/>
        <v>0.04581000000000002</v>
      </c>
      <c r="R82">
        <f t="shared" si="49"/>
        <v>0.04364999999999997</v>
      </c>
      <c r="S82">
        <f t="shared" si="50"/>
        <v>0.040610000000000035</v>
      </c>
      <c r="T82">
        <f t="shared" si="51"/>
        <v>0.037329999999999974</v>
      </c>
      <c r="W82" s="41">
        <f t="shared" si="52"/>
        <v>0.03455500000000001</v>
      </c>
      <c r="X82" s="41">
        <f t="shared" si="53"/>
        <v>0.07543500000000002</v>
      </c>
      <c r="Y82" s="41">
        <f t="shared" si="54"/>
        <v>0.12057000000000002</v>
      </c>
      <c r="Z82" s="41">
        <f t="shared" si="55"/>
        <v>0.17083000000000004</v>
      </c>
      <c r="AA82" s="41">
        <f t="shared" si="56"/>
        <v>0.19937750000000004</v>
      </c>
      <c r="AB82" s="41">
        <f t="shared" si="57"/>
        <v>0.24144750000000004</v>
      </c>
      <c r="AD82" s="41">
        <f t="shared" si="58"/>
        <v>0.04088000000000001</v>
      </c>
      <c r="AE82" s="41">
        <f t="shared" si="59"/>
        <v>0.04513500000000001</v>
      </c>
      <c r="AF82" s="41">
        <f t="shared" si="60"/>
        <v>0.05026000000000001</v>
      </c>
      <c r="AG82" s="41">
        <f t="shared" si="61"/>
        <v>0.05709500000000001</v>
      </c>
      <c r="AH82" s="41">
        <f t="shared" si="62"/>
        <v>0.08413999999999999</v>
      </c>
      <c r="AI82" s="41"/>
      <c r="AJ82" s="33">
        <f t="shared" si="63"/>
        <v>0.0010608209465074185</v>
      </c>
      <c r="AK82">
        <f t="shared" si="64"/>
        <v>0.24144750000000004</v>
      </c>
    </row>
    <row r="83" spans="1:37" ht="12.75">
      <c r="A83" s="30">
        <f t="shared" si="65"/>
        <v>78</v>
      </c>
      <c r="B83" s="41">
        <v>0.7999997628906467</v>
      </c>
      <c r="C83">
        <v>0.05205</v>
      </c>
      <c r="D83">
        <v>0.07159</v>
      </c>
      <c r="E83">
        <v>0.09983</v>
      </c>
      <c r="F83">
        <v>0.13617</v>
      </c>
      <c r="G83">
        <v>0.17699</v>
      </c>
      <c r="H83">
        <v>0.21897</v>
      </c>
      <c r="I83">
        <v>0.26002</v>
      </c>
      <c r="J83">
        <v>0.29899</v>
      </c>
      <c r="K83">
        <v>0.3354</v>
      </c>
      <c r="M83">
        <f t="shared" si="44"/>
        <v>0.019540000000000002</v>
      </c>
      <c r="N83">
        <f t="shared" si="45"/>
        <v>0.02824</v>
      </c>
      <c r="O83">
        <f t="shared" si="46"/>
        <v>0.03634000000000001</v>
      </c>
      <c r="P83">
        <f t="shared" si="47"/>
        <v>0.040819999999999995</v>
      </c>
      <c r="Q83">
        <f t="shared" si="48"/>
        <v>0.04197999999999999</v>
      </c>
      <c r="R83">
        <f t="shared" si="49"/>
        <v>0.041049999999999975</v>
      </c>
      <c r="S83">
        <f t="shared" si="50"/>
        <v>0.038970000000000005</v>
      </c>
      <c r="T83">
        <f t="shared" si="51"/>
        <v>0.03641</v>
      </c>
      <c r="W83" s="41">
        <f t="shared" si="52"/>
        <v>0.029057500000000007</v>
      </c>
      <c r="X83" s="41">
        <f t="shared" si="53"/>
        <v>0.06357750000000002</v>
      </c>
      <c r="Y83" s="41">
        <f t="shared" si="54"/>
        <v>0.10193500000000003</v>
      </c>
      <c r="Z83" s="41">
        <f t="shared" si="55"/>
        <v>0.14507500000000004</v>
      </c>
      <c r="AA83" s="41">
        <f t="shared" si="56"/>
        <v>0.16992000000000004</v>
      </c>
      <c r="AB83" s="41">
        <f t="shared" si="57"/>
        <v>0.20847500000000002</v>
      </c>
      <c r="AD83" s="41">
        <f t="shared" si="58"/>
        <v>0.034520000000000016</v>
      </c>
      <c r="AE83" s="41">
        <f t="shared" si="59"/>
        <v>0.0383575</v>
      </c>
      <c r="AF83" s="41">
        <f t="shared" si="60"/>
        <v>0.04314000000000001</v>
      </c>
      <c r="AG83" s="41">
        <f t="shared" si="61"/>
        <v>0.04969000000000001</v>
      </c>
      <c r="AH83" s="41">
        <f t="shared" si="62"/>
        <v>0.07710999999999996</v>
      </c>
      <c r="AI83" s="41"/>
      <c r="AJ83" s="33">
        <f t="shared" si="63"/>
        <v>0.0011902607171546823</v>
      </c>
      <c r="AK83">
        <f t="shared" si="64"/>
        <v>0.20847500000000002</v>
      </c>
    </row>
    <row r="84" spans="1:37" ht="12.75">
      <c r="A84" s="30">
        <f t="shared" si="65"/>
        <v>79</v>
      </c>
      <c r="B84" s="41">
        <v>0.850000132271096</v>
      </c>
      <c r="C84">
        <v>0.04555</v>
      </c>
      <c r="D84">
        <v>0.06098</v>
      </c>
      <c r="E84">
        <v>0.0836</v>
      </c>
      <c r="F84">
        <v>0.11392</v>
      </c>
      <c r="G84">
        <v>0.14939</v>
      </c>
      <c r="H84">
        <v>0.18714</v>
      </c>
      <c r="I84">
        <v>0.22507</v>
      </c>
      <c r="J84">
        <v>0.26187</v>
      </c>
      <c r="K84">
        <v>0.29688</v>
      </c>
      <c r="M84">
        <f t="shared" si="44"/>
        <v>0.01543</v>
      </c>
      <c r="N84">
        <f t="shared" si="45"/>
        <v>0.022619999999999994</v>
      </c>
      <c r="O84">
        <f t="shared" si="46"/>
        <v>0.03032</v>
      </c>
      <c r="P84">
        <f t="shared" si="47"/>
        <v>0.03547</v>
      </c>
      <c r="Q84">
        <f t="shared" si="48"/>
        <v>0.037750000000000006</v>
      </c>
      <c r="R84">
        <f t="shared" si="49"/>
        <v>0.03792999999999999</v>
      </c>
      <c r="S84">
        <f t="shared" si="50"/>
        <v>0.0368</v>
      </c>
      <c r="T84">
        <f t="shared" si="51"/>
        <v>0.035009999999999986</v>
      </c>
      <c r="W84" s="41">
        <f t="shared" si="52"/>
        <v>0.024027500000000007</v>
      </c>
      <c r="X84" s="41">
        <f t="shared" si="53"/>
        <v>0.05270000000000001</v>
      </c>
      <c r="Y84" s="41">
        <f t="shared" si="54"/>
        <v>0.08477750000000002</v>
      </c>
      <c r="Z84" s="41">
        <f t="shared" si="55"/>
        <v>0.12124750000000002</v>
      </c>
      <c r="AA84" s="41">
        <f t="shared" si="56"/>
        <v>0.14259500000000003</v>
      </c>
      <c r="AB84" s="41">
        <f t="shared" si="57"/>
        <v>0.17770250000000004</v>
      </c>
      <c r="AD84" s="41">
        <f t="shared" si="58"/>
        <v>0.028672500000000004</v>
      </c>
      <c r="AE84" s="41">
        <f t="shared" si="59"/>
        <v>0.03207750000000001</v>
      </c>
      <c r="AF84" s="41">
        <f t="shared" si="60"/>
        <v>0.03647</v>
      </c>
      <c r="AG84" s="41">
        <f t="shared" si="61"/>
        <v>0.04269500000000001</v>
      </c>
      <c r="AH84" s="41">
        <f t="shared" si="62"/>
        <v>0.07021500000000003</v>
      </c>
      <c r="AI84" s="41"/>
      <c r="AJ84" s="33">
        <f t="shared" si="63"/>
        <v>0.0013354956259567432</v>
      </c>
      <c r="AK84">
        <f t="shared" si="64"/>
        <v>0.17770250000000004</v>
      </c>
    </row>
    <row r="85" spans="1:37" ht="12.75">
      <c r="A85" s="30">
        <f t="shared" si="65"/>
        <v>80</v>
      </c>
      <c r="B85" s="41">
        <v>0.8999998716658041</v>
      </c>
      <c r="C85">
        <v>0.03986</v>
      </c>
      <c r="D85">
        <v>0.0519</v>
      </c>
      <c r="E85">
        <v>0.06969</v>
      </c>
      <c r="F85">
        <v>0.09442</v>
      </c>
      <c r="G85">
        <v>0.12456</v>
      </c>
      <c r="H85">
        <v>0.1578</v>
      </c>
      <c r="I85">
        <v>0.19218</v>
      </c>
      <c r="J85">
        <v>0.22634</v>
      </c>
      <c r="K85">
        <v>0.25945</v>
      </c>
      <c r="M85">
        <f t="shared" si="44"/>
        <v>0.012040000000000002</v>
      </c>
      <c r="N85">
        <f t="shared" si="45"/>
        <v>0.01779</v>
      </c>
      <c r="O85">
        <f t="shared" si="46"/>
        <v>0.024730000000000002</v>
      </c>
      <c r="P85">
        <f t="shared" si="47"/>
        <v>0.03014</v>
      </c>
      <c r="Q85">
        <f t="shared" si="48"/>
        <v>0.03323999999999999</v>
      </c>
      <c r="R85">
        <f t="shared" si="49"/>
        <v>0.034379999999999994</v>
      </c>
      <c r="S85">
        <f t="shared" si="50"/>
        <v>0.034160000000000024</v>
      </c>
      <c r="T85">
        <f t="shared" si="51"/>
        <v>0.03311</v>
      </c>
      <c r="W85" s="41">
        <f t="shared" si="52"/>
        <v>0.01951250000000001</v>
      </c>
      <c r="X85" s="41">
        <f t="shared" si="53"/>
        <v>0.04291500000000001</v>
      </c>
      <c r="Y85" s="41">
        <f t="shared" si="54"/>
        <v>0.06927750000000002</v>
      </c>
      <c r="Z85" s="41">
        <f t="shared" si="55"/>
        <v>0.09962500000000002</v>
      </c>
      <c r="AA85" s="41">
        <f t="shared" si="56"/>
        <v>0.11770500000000003</v>
      </c>
      <c r="AB85" s="41">
        <f t="shared" si="57"/>
        <v>0.14949000000000004</v>
      </c>
      <c r="AD85" s="41">
        <f t="shared" si="58"/>
        <v>0.0234025</v>
      </c>
      <c r="AE85" s="41">
        <f t="shared" si="59"/>
        <v>0.02636250000000001</v>
      </c>
      <c r="AF85" s="41">
        <f t="shared" si="60"/>
        <v>0.0303475</v>
      </c>
      <c r="AG85" s="41">
        <f t="shared" si="61"/>
        <v>0.036160000000000025</v>
      </c>
      <c r="AH85" s="41">
        <f t="shared" si="62"/>
        <v>0.06357000000000002</v>
      </c>
      <c r="AI85" s="41"/>
      <c r="AJ85" s="33">
        <f t="shared" si="63"/>
        <v>0.0014984498387941565</v>
      </c>
      <c r="AK85">
        <f t="shared" si="64"/>
        <v>0.14949000000000004</v>
      </c>
    </row>
    <row r="86" spans="1:37" ht="12.75">
      <c r="A86" s="30">
        <f t="shared" si="65"/>
        <v>81</v>
      </c>
      <c r="B86" s="41">
        <v>0.9500000301465847</v>
      </c>
      <c r="C86">
        <v>0.03489</v>
      </c>
      <c r="D86">
        <v>0.0442</v>
      </c>
      <c r="E86">
        <v>0.05793</v>
      </c>
      <c r="F86">
        <v>0.07763</v>
      </c>
      <c r="G86">
        <v>0.10264</v>
      </c>
      <c r="H86">
        <v>0.13125</v>
      </c>
      <c r="I86">
        <v>0.16176</v>
      </c>
      <c r="J86">
        <v>0.19286</v>
      </c>
      <c r="K86">
        <v>0.22364</v>
      </c>
      <c r="M86">
        <f t="shared" si="44"/>
        <v>0.009310000000000006</v>
      </c>
      <c r="N86">
        <f t="shared" si="45"/>
        <v>0.01373</v>
      </c>
      <c r="O86">
        <f t="shared" si="46"/>
        <v>0.019700000000000002</v>
      </c>
      <c r="P86">
        <f t="shared" si="47"/>
        <v>0.02500999999999999</v>
      </c>
      <c r="Q86">
        <f t="shared" si="48"/>
        <v>0.02861000000000001</v>
      </c>
      <c r="R86">
        <f t="shared" si="49"/>
        <v>0.03050999999999998</v>
      </c>
      <c r="S86">
        <f t="shared" si="50"/>
        <v>0.031100000000000017</v>
      </c>
      <c r="T86">
        <f t="shared" si="51"/>
        <v>0.030780000000000002</v>
      </c>
      <c r="W86" s="41">
        <f t="shared" si="52"/>
        <v>0.015535000000000005</v>
      </c>
      <c r="X86" s="41">
        <f t="shared" si="53"/>
        <v>0.03427750000000001</v>
      </c>
      <c r="Y86" s="41">
        <f t="shared" si="54"/>
        <v>0.05556500000000002</v>
      </c>
      <c r="Z86" s="41">
        <f t="shared" si="55"/>
        <v>0.08039250000000002</v>
      </c>
      <c r="AA86" s="41">
        <f t="shared" si="56"/>
        <v>0.09549000000000003</v>
      </c>
      <c r="AB86" s="41">
        <f t="shared" si="57"/>
        <v>0.12409750000000003</v>
      </c>
      <c r="AD86" s="41">
        <f t="shared" si="58"/>
        <v>0.018742500000000002</v>
      </c>
      <c r="AE86" s="41">
        <f t="shared" si="59"/>
        <v>0.021287500000000008</v>
      </c>
      <c r="AF86" s="41">
        <f t="shared" si="60"/>
        <v>0.024827500000000002</v>
      </c>
      <c r="AG86" s="41">
        <f t="shared" si="61"/>
        <v>0.030195000000000027</v>
      </c>
      <c r="AH86" s="41">
        <f t="shared" si="62"/>
        <v>0.05721499999999999</v>
      </c>
      <c r="AI86" s="41"/>
      <c r="AJ86" s="33">
        <f t="shared" si="63"/>
        <v>0.0016812889855011164</v>
      </c>
      <c r="AK86">
        <f t="shared" si="64"/>
        <v>0.12409750000000003</v>
      </c>
    </row>
    <row r="87" spans="1:37" ht="12.75">
      <c r="A87" s="30">
        <f t="shared" si="65"/>
        <v>82</v>
      </c>
      <c r="B87" s="41">
        <v>1</v>
      </c>
      <c r="C87">
        <v>0.03055</v>
      </c>
      <c r="D87">
        <v>0.0377</v>
      </c>
      <c r="E87">
        <v>0.04812</v>
      </c>
      <c r="F87">
        <v>0.06345</v>
      </c>
      <c r="G87">
        <v>0.08368</v>
      </c>
      <c r="H87">
        <v>0.1077</v>
      </c>
      <c r="I87">
        <v>0.13417</v>
      </c>
      <c r="J87">
        <v>0.16189</v>
      </c>
      <c r="K87">
        <v>0.18994</v>
      </c>
      <c r="M87">
        <f t="shared" si="44"/>
        <v>0.007149999999999997</v>
      </c>
      <c r="N87">
        <f t="shared" si="45"/>
        <v>0.010420000000000006</v>
      </c>
      <c r="O87">
        <f t="shared" si="46"/>
        <v>0.015330000000000003</v>
      </c>
      <c r="P87">
        <f t="shared" si="47"/>
        <v>0.020229999999999998</v>
      </c>
      <c r="Q87">
        <f t="shared" si="48"/>
        <v>0.02402</v>
      </c>
      <c r="R87">
        <f t="shared" si="49"/>
        <v>0.026470000000000007</v>
      </c>
      <c r="S87">
        <f t="shared" si="50"/>
        <v>0.027719999999999995</v>
      </c>
      <c r="T87">
        <f t="shared" si="51"/>
        <v>0.02804999999999999</v>
      </c>
      <c r="W87" s="41">
        <f t="shared" si="52"/>
        <v>0.012125000000000004</v>
      </c>
      <c r="X87" s="41">
        <f t="shared" si="53"/>
        <v>0.02684250000000001</v>
      </c>
      <c r="Y87" s="41">
        <f t="shared" si="54"/>
        <v>0.043697500000000014</v>
      </c>
      <c r="Z87" s="41">
        <f t="shared" si="55"/>
        <v>0.06367000000000002</v>
      </c>
      <c r="AA87" s="41">
        <f t="shared" si="56"/>
        <v>0.07608000000000002</v>
      </c>
      <c r="AB87" s="41">
        <f t="shared" si="57"/>
        <v>0.10169500000000002</v>
      </c>
      <c r="AD87" s="41">
        <f t="shared" si="58"/>
        <v>0.014717500000000005</v>
      </c>
      <c r="AE87" s="41">
        <f t="shared" si="59"/>
        <v>0.016855000000000005</v>
      </c>
      <c r="AF87" s="41">
        <f t="shared" si="60"/>
        <v>0.019972500000000004</v>
      </c>
      <c r="AG87" s="41">
        <f t="shared" si="61"/>
        <v>0.02482000000000001</v>
      </c>
      <c r="AH87" s="41">
        <f t="shared" si="62"/>
        <v>0.05123</v>
      </c>
      <c r="AI87" s="41"/>
      <c r="AJ87" s="33">
        <f t="shared" si="63"/>
        <v>0.0018864371377996948</v>
      </c>
      <c r="AK87">
        <f t="shared" si="64"/>
        <v>0.10169500000000002</v>
      </c>
    </row>
    <row r="88" spans="1:37" ht="12.75">
      <c r="A88" s="30">
        <f t="shared" si="65"/>
        <v>83</v>
      </c>
      <c r="B88" s="41">
        <v>1.0500005982857616</v>
      </c>
      <c r="C88">
        <v>0.02677</v>
      </c>
      <c r="D88">
        <v>0.03223</v>
      </c>
      <c r="E88">
        <v>0.04001</v>
      </c>
      <c r="F88">
        <v>0.05167</v>
      </c>
      <c r="G88">
        <v>0.06761</v>
      </c>
      <c r="H88">
        <v>0.08726</v>
      </c>
      <c r="I88">
        <v>0.10966</v>
      </c>
      <c r="J88">
        <v>0.13379</v>
      </c>
      <c r="K88">
        <v>0.15881</v>
      </c>
      <c r="M88">
        <f t="shared" si="44"/>
        <v>0.005460000000000003</v>
      </c>
      <c r="N88">
        <f t="shared" si="45"/>
        <v>0.007779999999999995</v>
      </c>
      <c r="O88">
        <f t="shared" si="46"/>
        <v>0.011660000000000004</v>
      </c>
      <c r="P88">
        <f t="shared" si="47"/>
        <v>0.015940000000000003</v>
      </c>
      <c r="Q88">
        <f t="shared" si="48"/>
        <v>0.01965</v>
      </c>
      <c r="R88">
        <f t="shared" si="49"/>
        <v>0.02239999999999999</v>
      </c>
      <c r="S88">
        <f t="shared" si="50"/>
        <v>0.02413</v>
      </c>
      <c r="T88">
        <f t="shared" si="51"/>
        <v>0.025020000000000014</v>
      </c>
      <c r="W88" s="41">
        <f t="shared" si="52"/>
        <v>0.009262500000000003</v>
      </c>
      <c r="X88" s="41">
        <f t="shared" si="53"/>
        <v>0.020582500000000007</v>
      </c>
      <c r="Y88" s="41">
        <f t="shared" si="54"/>
        <v>0.03367500000000001</v>
      </c>
      <c r="Z88" s="41">
        <f t="shared" si="55"/>
        <v>0.04945500000000001</v>
      </c>
      <c r="AA88" s="41">
        <f t="shared" si="56"/>
        <v>0.05951250000000001</v>
      </c>
      <c r="AB88" s="41">
        <f t="shared" si="57"/>
        <v>0.08234750000000002</v>
      </c>
      <c r="AD88" s="41">
        <f t="shared" si="58"/>
        <v>0.011320000000000004</v>
      </c>
      <c r="AE88" s="41">
        <f t="shared" si="59"/>
        <v>0.013092500000000003</v>
      </c>
      <c r="AF88" s="41">
        <f t="shared" si="60"/>
        <v>0.015780000000000002</v>
      </c>
      <c r="AG88" s="41">
        <f t="shared" si="61"/>
        <v>0.020114999999999994</v>
      </c>
      <c r="AH88" s="41">
        <f t="shared" si="62"/>
        <v>0.045670000000000016</v>
      </c>
      <c r="AI88" s="41"/>
      <c r="AJ88" s="33">
        <f t="shared" si="63"/>
        <v>0.002116620197354014</v>
      </c>
      <c r="AK88">
        <f t="shared" si="64"/>
        <v>0.08234750000000002</v>
      </c>
    </row>
    <row r="89" spans="1:37" ht="12.75">
      <c r="A89" s="30">
        <f t="shared" si="65"/>
        <v>84</v>
      </c>
      <c r="B89" s="41">
        <v>1.100001582801352</v>
      </c>
      <c r="C89">
        <v>0.02348</v>
      </c>
      <c r="D89">
        <v>0.02763</v>
      </c>
      <c r="E89">
        <v>0.03337</v>
      </c>
      <c r="F89">
        <v>0.04204</v>
      </c>
      <c r="G89">
        <v>0.05426</v>
      </c>
      <c r="H89">
        <v>0.0699</v>
      </c>
      <c r="I89">
        <v>0.08835</v>
      </c>
      <c r="J89">
        <v>0.10883</v>
      </c>
      <c r="K89">
        <v>0.13063</v>
      </c>
      <c r="M89">
        <f t="shared" si="44"/>
        <v>0.0041499999999999974</v>
      </c>
      <c r="N89">
        <f t="shared" si="45"/>
        <v>0.005739999999999999</v>
      </c>
      <c r="O89">
        <f t="shared" si="46"/>
        <v>0.008670000000000004</v>
      </c>
      <c r="P89">
        <f t="shared" si="47"/>
        <v>0.012220000000000002</v>
      </c>
      <c r="Q89">
        <f t="shared" si="48"/>
        <v>0.01564</v>
      </c>
      <c r="R89">
        <f t="shared" si="49"/>
        <v>0.018449999999999994</v>
      </c>
      <c r="S89">
        <f t="shared" si="50"/>
        <v>0.020479999999999998</v>
      </c>
      <c r="T89">
        <f t="shared" si="51"/>
        <v>0.0218</v>
      </c>
      <c r="W89" s="41">
        <f t="shared" si="52"/>
        <v>0.006927500000000003</v>
      </c>
      <c r="X89" s="41">
        <f t="shared" si="53"/>
        <v>0.015445000000000006</v>
      </c>
      <c r="Y89" s="41">
        <f t="shared" si="54"/>
        <v>0.025422500000000008</v>
      </c>
      <c r="Z89" s="41">
        <f t="shared" si="55"/>
        <v>0.037667500000000013</v>
      </c>
      <c r="AA89" s="41">
        <f t="shared" si="56"/>
        <v>0.04571250000000001</v>
      </c>
      <c r="AB89" s="41">
        <f t="shared" si="57"/>
        <v>0.06599000000000002</v>
      </c>
      <c r="AD89" s="41">
        <f t="shared" si="58"/>
        <v>0.008517500000000002</v>
      </c>
      <c r="AE89" s="41">
        <f t="shared" si="59"/>
        <v>0.009977500000000002</v>
      </c>
      <c r="AF89" s="41">
        <f t="shared" si="60"/>
        <v>0.012245000000000006</v>
      </c>
      <c r="AG89" s="41">
        <f t="shared" si="61"/>
        <v>0.016089999999999993</v>
      </c>
      <c r="AH89" s="41">
        <f t="shared" si="62"/>
        <v>0.04055500000000002</v>
      </c>
      <c r="AI89" s="41"/>
      <c r="AJ89" s="33">
        <f t="shared" si="63"/>
        <v>0.00237489230589017</v>
      </c>
      <c r="AK89">
        <f t="shared" si="64"/>
        <v>0.06599000000000002</v>
      </c>
    </row>
    <row r="90" spans="1:37" ht="12.75">
      <c r="A90" s="30">
        <f t="shared" si="65"/>
        <v>85</v>
      </c>
      <c r="B90" s="41">
        <v>1.1500007549221372</v>
      </c>
      <c r="C90">
        <v>0.02061</v>
      </c>
      <c r="D90">
        <v>0.02376</v>
      </c>
      <c r="E90">
        <v>0.02796</v>
      </c>
      <c r="F90">
        <v>0.03428</v>
      </c>
      <c r="G90">
        <v>0.0434</v>
      </c>
      <c r="H90">
        <v>0.05549</v>
      </c>
      <c r="I90">
        <v>0.07025</v>
      </c>
      <c r="J90">
        <v>0.08717</v>
      </c>
      <c r="K90">
        <v>0.10567</v>
      </c>
      <c r="M90">
        <f t="shared" si="44"/>
        <v>0.00315</v>
      </c>
      <c r="N90">
        <f t="shared" si="45"/>
        <v>0.004199999999999999</v>
      </c>
      <c r="O90">
        <f t="shared" si="46"/>
        <v>0.006319999999999999</v>
      </c>
      <c r="P90">
        <f t="shared" si="47"/>
        <v>0.009120000000000003</v>
      </c>
      <c r="Q90">
        <f t="shared" si="48"/>
        <v>0.012089999999999997</v>
      </c>
      <c r="R90">
        <f t="shared" si="49"/>
        <v>0.01476000000000001</v>
      </c>
      <c r="S90">
        <f t="shared" si="50"/>
        <v>0.01691999999999999</v>
      </c>
      <c r="T90">
        <f t="shared" si="51"/>
        <v>0.018500000000000003</v>
      </c>
      <c r="W90" s="41">
        <f t="shared" si="52"/>
        <v>0.0050700000000000025</v>
      </c>
      <c r="X90" s="41">
        <f t="shared" si="53"/>
        <v>0.011355000000000004</v>
      </c>
      <c r="Y90" s="41">
        <f t="shared" si="54"/>
        <v>0.018802500000000007</v>
      </c>
      <c r="Z90" s="41">
        <f t="shared" si="55"/>
        <v>0.02815750000000001</v>
      </c>
      <c r="AA90" s="41">
        <f t="shared" si="56"/>
        <v>0.03449750000000001</v>
      </c>
      <c r="AB90" s="41">
        <f t="shared" si="57"/>
        <v>0.05246750000000001</v>
      </c>
      <c r="AD90" s="41">
        <f t="shared" si="58"/>
        <v>0.0062850000000000015</v>
      </c>
      <c r="AE90" s="41">
        <f t="shared" si="59"/>
        <v>0.007447500000000003</v>
      </c>
      <c r="AF90" s="41">
        <f t="shared" si="60"/>
        <v>0.009355000000000002</v>
      </c>
      <c r="AG90" s="41">
        <f t="shared" si="61"/>
        <v>0.012679999999999997</v>
      </c>
      <c r="AH90" s="41">
        <f t="shared" si="62"/>
        <v>0.03594</v>
      </c>
      <c r="AI90" s="41"/>
      <c r="AJ90" s="33">
        <f t="shared" si="63"/>
        <v>0.002664667914627581</v>
      </c>
      <c r="AK90">
        <f t="shared" si="64"/>
        <v>0.05246750000000001</v>
      </c>
    </row>
    <row r="91" spans="1:37" ht="12.75">
      <c r="A91" s="30">
        <f t="shared" si="65"/>
        <v>86</v>
      </c>
      <c r="B91" s="41">
        <v>1.1999991251967967</v>
      </c>
      <c r="C91">
        <v>0.01811</v>
      </c>
      <c r="D91">
        <v>0.0205</v>
      </c>
      <c r="E91">
        <v>0.02356</v>
      </c>
      <c r="F91">
        <v>0.02808</v>
      </c>
      <c r="G91">
        <v>0.03472</v>
      </c>
      <c r="H91">
        <v>0.04378</v>
      </c>
      <c r="I91">
        <v>0.05525</v>
      </c>
      <c r="J91">
        <v>0.06881</v>
      </c>
      <c r="K91">
        <v>0.08408</v>
      </c>
      <c r="M91">
        <f t="shared" si="44"/>
        <v>0.0023899999999999998</v>
      </c>
      <c r="N91">
        <f t="shared" si="45"/>
        <v>0.0030600000000000002</v>
      </c>
      <c r="O91">
        <f t="shared" si="46"/>
        <v>0.00452</v>
      </c>
      <c r="P91">
        <f t="shared" si="47"/>
        <v>0.00664</v>
      </c>
      <c r="Q91">
        <f t="shared" si="48"/>
        <v>0.009059999999999999</v>
      </c>
      <c r="R91">
        <f t="shared" si="49"/>
        <v>0.011470000000000001</v>
      </c>
      <c r="S91">
        <f t="shared" si="50"/>
        <v>0.013559999999999996</v>
      </c>
      <c r="T91">
        <f t="shared" si="51"/>
        <v>0.015270000000000006</v>
      </c>
      <c r="W91" s="41">
        <f t="shared" si="52"/>
        <v>0.003635000000000001</v>
      </c>
      <c r="X91" s="41">
        <f t="shared" si="53"/>
        <v>0.008180000000000003</v>
      </c>
      <c r="Y91" s="41">
        <f t="shared" si="54"/>
        <v>0.013647500000000005</v>
      </c>
      <c r="Z91" s="41">
        <f t="shared" si="55"/>
        <v>0.020687500000000008</v>
      </c>
      <c r="AA91" s="41">
        <f t="shared" si="56"/>
        <v>0.025627500000000008</v>
      </c>
      <c r="AB91" s="41">
        <f t="shared" si="57"/>
        <v>0.04151500000000001</v>
      </c>
      <c r="AD91" s="41">
        <f t="shared" si="58"/>
        <v>0.004545000000000002</v>
      </c>
      <c r="AE91" s="41">
        <f t="shared" si="59"/>
        <v>0.005467500000000002</v>
      </c>
      <c r="AF91" s="41">
        <f t="shared" si="60"/>
        <v>0.007040000000000003</v>
      </c>
      <c r="AG91" s="41">
        <f t="shared" si="61"/>
        <v>0.00988</v>
      </c>
      <c r="AH91" s="41">
        <f t="shared" si="62"/>
        <v>0.031775000000000005</v>
      </c>
      <c r="AI91" s="41"/>
      <c r="AJ91" s="33">
        <f t="shared" si="63"/>
        <v>0.00298979535532736</v>
      </c>
      <c r="AK91">
        <f t="shared" si="64"/>
        <v>0.04151500000000001</v>
      </c>
    </row>
    <row r="92" spans="1:37" ht="12.75">
      <c r="A92" s="30">
        <f t="shared" si="65"/>
        <v>87</v>
      </c>
      <c r="B92" s="41">
        <v>1.2500001440812938</v>
      </c>
      <c r="C92">
        <v>0.01592</v>
      </c>
      <c r="D92">
        <v>0.01775</v>
      </c>
      <c r="E92">
        <v>0.01996</v>
      </c>
      <c r="F92">
        <v>0.02317</v>
      </c>
      <c r="G92">
        <v>0.02788</v>
      </c>
      <c r="H92">
        <v>0.03448</v>
      </c>
      <c r="I92">
        <v>0.04311</v>
      </c>
      <c r="J92">
        <v>0.05364</v>
      </c>
      <c r="K92">
        <v>0.06586</v>
      </c>
      <c r="M92">
        <f t="shared" si="44"/>
        <v>0.0018299999999999983</v>
      </c>
      <c r="N92">
        <f t="shared" si="45"/>
        <v>0.00221</v>
      </c>
      <c r="O92">
        <f t="shared" si="46"/>
        <v>0.003210000000000001</v>
      </c>
      <c r="P92">
        <f t="shared" si="47"/>
        <v>0.004709999999999999</v>
      </c>
      <c r="Q92">
        <f t="shared" si="48"/>
        <v>0.006599999999999998</v>
      </c>
      <c r="R92">
        <f t="shared" si="49"/>
        <v>0.008630000000000006</v>
      </c>
      <c r="S92">
        <f t="shared" si="50"/>
        <v>0.010529999999999998</v>
      </c>
      <c r="T92">
        <f t="shared" si="51"/>
        <v>0.012220000000000002</v>
      </c>
      <c r="W92" s="41">
        <f t="shared" si="52"/>
        <v>0.002552500000000001</v>
      </c>
      <c r="X92" s="41">
        <f t="shared" si="53"/>
        <v>0.005790000000000002</v>
      </c>
      <c r="Y92" s="41">
        <f t="shared" si="54"/>
        <v>0.009742500000000003</v>
      </c>
      <c r="Z92" s="41">
        <f t="shared" si="55"/>
        <v>0.014967500000000003</v>
      </c>
      <c r="AA92" s="41">
        <f t="shared" si="56"/>
        <v>0.018782500000000008</v>
      </c>
      <c r="AB92" s="41">
        <f t="shared" si="57"/>
        <v>0.032830000000000005</v>
      </c>
      <c r="AD92" s="41">
        <f t="shared" si="58"/>
        <v>0.003237500000000001</v>
      </c>
      <c r="AE92" s="41">
        <f t="shared" si="59"/>
        <v>0.003952500000000001</v>
      </c>
      <c r="AF92" s="41">
        <f t="shared" si="60"/>
        <v>0.0052250000000000005</v>
      </c>
      <c r="AG92" s="41">
        <f t="shared" si="61"/>
        <v>0.007630000000000008</v>
      </c>
      <c r="AH92" s="41">
        <f t="shared" si="62"/>
        <v>0.028094999999999995</v>
      </c>
      <c r="AI92" s="41"/>
      <c r="AJ92" s="33">
        <f t="shared" si="63"/>
        <v>0.003354613433406443</v>
      </c>
      <c r="AK92">
        <f t="shared" si="64"/>
        <v>0.032830000000000005</v>
      </c>
    </row>
    <row r="93" spans="1:37" ht="12.75">
      <c r="A93" s="30">
        <f t="shared" si="65"/>
        <v>88</v>
      </c>
      <c r="B93" s="41">
        <v>1.2999994961169838</v>
      </c>
      <c r="C93">
        <v>0.01401</v>
      </c>
      <c r="D93">
        <v>0.0154</v>
      </c>
      <c r="E93">
        <v>0.01702</v>
      </c>
      <c r="F93">
        <v>0.01927</v>
      </c>
      <c r="G93">
        <v>0.02256</v>
      </c>
      <c r="H93">
        <v>0.02723</v>
      </c>
      <c r="I93">
        <v>0.03351</v>
      </c>
      <c r="J93">
        <v>0.04142</v>
      </c>
      <c r="K93">
        <v>0.05089</v>
      </c>
      <c r="M93">
        <f t="shared" si="44"/>
        <v>0.0013900000000000006</v>
      </c>
      <c r="N93">
        <f t="shared" si="45"/>
        <v>0.00162</v>
      </c>
      <c r="O93">
        <f t="shared" si="46"/>
        <v>0.0022499999999999985</v>
      </c>
      <c r="P93">
        <f t="shared" si="47"/>
        <v>0.0032900000000000013</v>
      </c>
      <c r="Q93">
        <f t="shared" si="48"/>
        <v>0.0046700000000000005</v>
      </c>
      <c r="R93">
        <f t="shared" si="49"/>
        <v>0.006279999999999997</v>
      </c>
      <c r="S93">
        <f t="shared" si="50"/>
        <v>0.00791</v>
      </c>
      <c r="T93">
        <f t="shared" si="51"/>
        <v>0.00947</v>
      </c>
      <c r="W93" s="41">
        <f t="shared" si="52"/>
        <v>0.0017675000000000006</v>
      </c>
      <c r="X93" s="41">
        <f t="shared" si="53"/>
        <v>0.004037500000000001</v>
      </c>
      <c r="Y93" s="41">
        <f t="shared" si="54"/>
        <v>0.0068600000000000015</v>
      </c>
      <c r="Z93" s="41">
        <f t="shared" si="55"/>
        <v>0.010712500000000003</v>
      </c>
      <c r="AA93" s="41">
        <f t="shared" si="56"/>
        <v>0.013642500000000004</v>
      </c>
      <c r="AB93" s="41">
        <f t="shared" si="57"/>
        <v>0.026062500000000006</v>
      </c>
      <c r="AD93" s="41">
        <f t="shared" si="58"/>
        <v>0.0022700000000000003</v>
      </c>
      <c r="AE93" s="41">
        <f t="shared" si="59"/>
        <v>0.0028225000000000004</v>
      </c>
      <c r="AF93" s="41">
        <f t="shared" si="60"/>
        <v>0.0038525000000000018</v>
      </c>
      <c r="AG93" s="41">
        <f t="shared" si="61"/>
        <v>0.005860000000000001</v>
      </c>
      <c r="AH93" s="41">
        <f t="shared" si="62"/>
        <v>0.024840000000000004</v>
      </c>
      <c r="AI93" s="41"/>
      <c r="AJ93" s="33">
        <f t="shared" si="63"/>
        <v>0.0037639325635662212</v>
      </c>
      <c r="AK93">
        <f t="shared" si="64"/>
        <v>0.026062500000000006</v>
      </c>
    </row>
    <row r="94" spans="1:37" ht="12.75">
      <c r="A94" s="30">
        <f t="shared" si="65"/>
        <v>89</v>
      </c>
      <c r="B94" s="41">
        <v>1.3499997791265448</v>
      </c>
      <c r="C94">
        <v>0.01234</v>
      </c>
      <c r="D94">
        <v>0.01341</v>
      </c>
      <c r="E94">
        <v>0.01459</v>
      </c>
      <c r="F94">
        <v>0.01617</v>
      </c>
      <c r="G94">
        <v>0.01843</v>
      </c>
      <c r="H94">
        <v>0.02165</v>
      </c>
      <c r="I94">
        <v>0.02609</v>
      </c>
      <c r="J94">
        <v>0.03184</v>
      </c>
      <c r="K94">
        <v>0.03892</v>
      </c>
      <c r="M94">
        <f t="shared" si="44"/>
        <v>0.0010699999999999998</v>
      </c>
      <c r="N94">
        <f t="shared" si="45"/>
        <v>0.0011800000000000005</v>
      </c>
      <c r="O94">
        <f t="shared" si="46"/>
        <v>0.0015799999999999998</v>
      </c>
      <c r="P94">
        <f t="shared" si="47"/>
        <v>0.002259999999999998</v>
      </c>
      <c r="Q94">
        <f t="shared" si="48"/>
        <v>0.0032200000000000006</v>
      </c>
      <c r="R94">
        <f t="shared" si="49"/>
        <v>0.0044399999999999995</v>
      </c>
      <c r="S94">
        <f t="shared" si="50"/>
        <v>0.005750000000000002</v>
      </c>
      <c r="T94">
        <f t="shared" si="51"/>
        <v>0.007080000000000003</v>
      </c>
      <c r="W94" s="41">
        <f t="shared" si="52"/>
        <v>0.0012125000000000005</v>
      </c>
      <c r="X94" s="41">
        <f t="shared" si="53"/>
        <v>0.0027925000000000007</v>
      </c>
      <c r="Y94" s="41">
        <f t="shared" si="54"/>
        <v>0.004792500000000002</v>
      </c>
      <c r="Z94" s="41">
        <f t="shared" si="55"/>
        <v>0.007617500000000003</v>
      </c>
      <c r="AA94" s="41">
        <f t="shared" si="56"/>
        <v>0.009857500000000002</v>
      </c>
      <c r="AB94" s="41">
        <f t="shared" si="57"/>
        <v>0.020845000000000002</v>
      </c>
      <c r="AD94" s="41">
        <f t="shared" si="58"/>
        <v>0.0015800000000000002</v>
      </c>
      <c r="AE94" s="41">
        <f t="shared" si="59"/>
        <v>0.002000000000000001</v>
      </c>
      <c r="AF94" s="41">
        <f t="shared" si="60"/>
        <v>0.002825000000000001</v>
      </c>
      <c r="AG94" s="41">
        <f t="shared" si="61"/>
        <v>0.004479999999999998</v>
      </c>
      <c r="AH94" s="41">
        <f t="shared" si="62"/>
        <v>0.021975</v>
      </c>
      <c r="AI94" s="41"/>
      <c r="AJ94" s="33">
        <f t="shared" si="63"/>
        <v>0.004223204549134932</v>
      </c>
      <c r="AK94">
        <f t="shared" si="64"/>
        <v>0.020845000000000002</v>
      </c>
    </row>
    <row r="95" spans="1:37" ht="12.75">
      <c r="A95" s="30">
        <f t="shared" si="65"/>
        <v>90</v>
      </c>
      <c r="B95" s="41">
        <v>1.40000061697638</v>
      </c>
      <c r="C95">
        <v>0.01088</v>
      </c>
      <c r="D95">
        <v>0.0117</v>
      </c>
      <c r="E95">
        <v>0.01257</v>
      </c>
      <c r="F95">
        <v>0.01368</v>
      </c>
      <c r="G95">
        <v>0.01523</v>
      </c>
      <c r="H95">
        <v>0.01741</v>
      </c>
      <c r="I95">
        <v>0.02045</v>
      </c>
      <c r="J95">
        <v>0.02448</v>
      </c>
      <c r="K95">
        <v>0.0296</v>
      </c>
      <c r="M95">
        <f t="shared" si="44"/>
        <v>0.0008199999999999995</v>
      </c>
      <c r="N95">
        <f t="shared" si="45"/>
        <v>0.0008699999999999992</v>
      </c>
      <c r="O95">
        <f t="shared" si="46"/>
        <v>0.0011099999999999999</v>
      </c>
      <c r="P95">
        <f t="shared" si="47"/>
        <v>0.001550000000000001</v>
      </c>
      <c r="Q95">
        <f t="shared" si="48"/>
        <v>0.002179999999999998</v>
      </c>
      <c r="R95">
        <f t="shared" si="49"/>
        <v>0.003040000000000001</v>
      </c>
      <c r="S95">
        <f t="shared" si="50"/>
        <v>0.004029999999999999</v>
      </c>
      <c r="T95">
        <f t="shared" si="51"/>
        <v>0.005120000000000003</v>
      </c>
      <c r="W95" s="41">
        <f t="shared" si="52"/>
        <v>0.0008350000000000003</v>
      </c>
      <c r="X95" s="41">
        <f t="shared" si="53"/>
        <v>0.0019275000000000004</v>
      </c>
      <c r="Y95" s="41">
        <f t="shared" si="54"/>
        <v>0.003342500000000001</v>
      </c>
      <c r="Z95" s="41">
        <f t="shared" si="55"/>
        <v>0.005410000000000002</v>
      </c>
      <c r="AA95" s="41">
        <f t="shared" si="56"/>
        <v>0.007122500000000001</v>
      </c>
      <c r="AB95" s="41">
        <f t="shared" si="57"/>
        <v>0.016865</v>
      </c>
      <c r="AD95" s="41">
        <f t="shared" si="58"/>
        <v>0.0010925000000000002</v>
      </c>
      <c r="AE95" s="41">
        <f t="shared" si="59"/>
        <v>0.0014150000000000005</v>
      </c>
      <c r="AF95" s="41">
        <f t="shared" si="60"/>
        <v>0.0020675000000000008</v>
      </c>
      <c r="AG95" s="41">
        <f t="shared" si="61"/>
        <v>0.0034249999999999992</v>
      </c>
      <c r="AH95" s="41">
        <f t="shared" si="62"/>
        <v>0.019485000000000002</v>
      </c>
      <c r="AI95" s="41"/>
      <c r="AJ95" s="33">
        <f t="shared" si="63"/>
        <v>0.004738522582067677</v>
      </c>
      <c r="AK95">
        <f t="shared" si="64"/>
        <v>0.016865</v>
      </c>
    </row>
    <row r="96" spans="1:37" ht="12.75">
      <c r="A96" s="30">
        <f t="shared" si="65"/>
        <v>91</v>
      </c>
      <c r="B96" s="41">
        <v>1.4499995483109747</v>
      </c>
      <c r="C96">
        <v>0.0096</v>
      </c>
      <c r="D96">
        <v>0.01023</v>
      </c>
      <c r="E96">
        <v>0.01087</v>
      </c>
      <c r="F96">
        <v>0.01167</v>
      </c>
      <c r="G96">
        <v>0.01272</v>
      </c>
      <c r="H96">
        <v>0.01418</v>
      </c>
      <c r="I96">
        <v>0.01622</v>
      </c>
      <c r="J96">
        <v>0.01896</v>
      </c>
      <c r="K96">
        <v>0.02252</v>
      </c>
      <c r="M96">
        <f t="shared" si="44"/>
        <v>0.0006300000000000004</v>
      </c>
      <c r="N96">
        <f t="shared" si="45"/>
        <v>0.0006399999999999999</v>
      </c>
      <c r="O96">
        <f t="shared" si="46"/>
        <v>0.0008000000000000004</v>
      </c>
      <c r="P96">
        <f t="shared" si="47"/>
        <v>0.0010500000000000006</v>
      </c>
      <c r="Q96">
        <f t="shared" si="48"/>
        <v>0.0014599999999999995</v>
      </c>
      <c r="R96">
        <f t="shared" si="49"/>
        <v>0.0020399999999999984</v>
      </c>
      <c r="S96">
        <f t="shared" si="50"/>
        <v>0.002740000000000003</v>
      </c>
      <c r="T96">
        <f t="shared" si="51"/>
        <v>0.003559999999999997</v>
      </c>
      <c r="W96" s="41">
        <f t="shared" si="52"/>
        <v>0.0005750000000000002</v>
      </c>
      <c r="X96" s="41">
        <f t="shared" si="53"/>
        <v>0.0013325000000000004</v>
      </c>
      <c r="Y96" s="41">
        <f t="shared" si="54"/>
        <v>0.0023450000000000007</v>
      </c>
      <c r="Z96" s="41">
        <f t="shared" si="55"/>
        <v>0.0038650000000000012</v>
      </c>
      <c r="AA96" s="41">
        <f t="shared" si="56"/>
        <v>0.0051775000000000015</v>
      </c>
      <c r="AB96" s="41">
        <f t="shared" si="57"/>
        <v>0.013815000000000001</v>
      </c>
      <c r="AD96" s="41">
        <f t="shared" si="58"/>
        <v>0.0007575000000000001</v>
      </c>
      <c r="AE96" s="41">
        <f t="shared" si="59"/>
        <v>0.0010125000000000004</v>
      </c>
      <c r="AF96" s="41">
        <f t="shared" si="60"/>
        <v>0.0015200000000000005</v>
      </c>
      <c r="AG96" s="41">
        <f t="shared" si="61"/>
        <v>0.0026250000000000006</v>
      </c>
      <c r="AH96" s="41">
        <f t="shared" si="62"/>
        <v>0.017275</v>
      </c>
      <c r="AI96" s="41"/>
      <c r="AJ96" s="33">
        <f t="shared" si="63"/>
        <v>0.005316696700431905</v>
      </c>
      <c r="AK96">
        <f t="shared" si="64"/>
        <v>0.013815000000000001</v>
      </c>
    </row>
    <row r="97" spans="1:37" ht="12.75">
      <c r="A97" s="30">
        <f t="shared" si="65"/>
        <v>92</v>
      </c>
      <c r="B97" s="41">
        <v>1.5000003213429354</v>
      </c>
      <c r="C97">
        <v>0.00848</v>
      </c>
      <c r="D97">
        <v>0.00896</v>
      </c>
      <c r="E97">
        <v>0.00944</v>
      </c>
      <c r="F97">
        <v>0.01001</v>
      </c>
      <c r="G97">
        <v>0.01074</v>
      </c>
      <c r="H97">
        <v>0.01171</v>
      </c>
      <c r="I97">
        <v>0.01306</v>
      </c>
      <c r="J97">
        <v>0.01487</v>
      </c>
      <c r="K97">
        <v>0.01726</v>
      </c>
      <c r="M97">
        <f t="shared" si="44"/>
        <v>0.0004799999999999995</v>
      </c>
      <c r="N97">
        <f t="shared" si="45"/>
        <v>0.00048000000000000126</v>
      </c>
      <c r="O97">
        <f t="shared" si="46"/>
        <v>0.0005699999999999993</v>
      </c>
      <c r="P97">
        <f t="shared" si="47"/>
        <v>0.0007299999999999997</v>
      </c>
      <c r="Q97">
        <f t="shared" si="48"/>
        <v>0.0009700000000000004</v>
      </c>
      <c r="R97">
        <f t="shared" si="49"/>
        <v>0.0013500000000000005</v>
      </c>
      <c r="S97">
        <f t="shared" si="50"/>
        <v>0.0018099999999999991</v>
      </c>
      <c r="T97">
        <f t="shared" si="51"/>
        <v>0.0023900000000000015</v>
      </c>
      <c r="W97" s="41">
        <f t="shared" si="52"/>
        <v>0.0003950000000000001</v>
      </c>
      <c r="X97" s="41">
        <f t="shared" si="53"/>
        <v>0.0009325000000000003</v>
      </c>
      <c r="Y97" s="41">
        <f t="shared" si="54"/>
        <v>0.0016625000000000003</v>
      </c>
      <c r="Z97" s="41">
        <f t="shared" si="55"/>
        <v>0.0027825000000000007</v>
      </c>
      <c r="AA97" s="41">
        <f t="shared" si="56"/>
        <v>0.0037925000000000007</v>
      </c>
      <c r="AB97" s="41">
        <f t="shared" si="57"/>
        <v>0.0114675</v>
      </c>
      <c r="AD97" s="41">
        <f t="shared" si="58"/>
        <v>0.0005375000000000002</v>
      </c>
      <c r="AE97" s="41">
        <f t="shared" si="59"/>
        <v>0.0007300000000000001</v>
      </c>
      <c r="AF97" s="41">
        <f t="shared" si="60"/>
        <v>0.0011200000000000003</v>
      </c>
      <c r="AG97" s="41">
        <f t="shared" si="61"/>
        <v>0.00202</v>
      </c>
      <c r="AH97" s="41">
        <f t="shared" si="62"/>
        <v>0.015349999999999999</v>
      </c>
      <c r="AI97" s="41"/>
      <c r="AJ97" s="33">
        <f t="shared" si="63"/>
        <v>0.005965442432121223</v>
      </c>
      <c r="AK97">
        <f t="shared" si="64"/>
        <v>0.0114675</v>
      </c>
    </row>
    <row r="98" spans="1:37" ht="12.75">
      <c r="A98" s="30">
        <f t="shared" si="65"/>
        <v>93</v>
      </c>
      <c r="B98" s="41">
        <v>1.5499995235746682</v>
      </c>
      <c r="C98">
        <v>0.00749</v>
      </c>
      <c r="D98">
        <v>0.00786</v>
      </c>
      <c r="E98">
        <v>0.00822</v>
      </c>
      <c r="F98">
        <v>0.00864</v>
      </c>
      <c r="G98">
        <v>0.00915</v>
      </c>
      <c r="H98">
        <v>0.0098</v>
      </c>
      <c r="I98">
        <v>0.01068</v>
      </c>
      <c r="J98">
        <v>0.01185</v>
      </c>
      <c r="K98">
        <v>0.01342</v>
      </c>
      <c r="M98">
        <f t="shared" si="44"/>
        <v>0.00037000000000000054</v>
      </c>
      <c r="N98">
        <f t="shared" si="45"/>
        <v>0.0003599999999999992</v>
      </c>
      <c r="O98">
        <f t="shared" si="46"/>
        <v>0.00042000000000000023</v>
      </c>
      <c r="P98">
        <f t="shared" si="47"/>
        <v>0.00051</v>
      </c>
      <c r="Q98">
        <f t="shared" si="48"/>
        <v>0.0006499999999999995</v>
      </c>
      <c r="R98">
        <f t="shared" si="49"/>
        <v>0.0008800000000000006</v>
      </c>
      <c r="S98">
        <f t="shared" si="50"/>
        <v>0.0011699999999999992</v>
      </c>
      <c r="T98">
        <f t="shared" si="51"/>
        <v>0.0015700000000000002</v>
      </c>
      <c r="W98" s="41">
        <f t="shared" si="52"/>
        <v>0.0002775000000000001</v>
      </c>
      <c r="X98" s="41">
        <f t="shared" si="53"/>
        <v>0.0006600000000000002</v>
      </c>
      <c r="Y98" s="41">
        <f t="shared" si="54"/>
        <v>0.0011875000000000004</v>
      </c>
      <c r="Z98" s="41">
        <f t="shared" si="55"/>
        <v>0.0020325000000000005</v>
      </c>
      <c r="AA98" s="41">
        <f t="shared" si="56"/>
        <v>0.0028150000000000007</v>
      </c>
      <c r="AB98" s="41">
        <f t="shared" si="57"/>
        <v>0.0096375</v>
      </c>
      <c r="AD98" s="41">
        <f t="shared" si="58"/>
        <v>0.00038250000000000014</v>
      </c>
      <c r="AE98" s="41">
        <f t="shared" si="59"/>
        <v>0.0005275000000000002</v>
      </c>
      <c r="AF98" s="41">
        <f t="shared" si="60"/>
        <v>0.000845</v>
      </c>
      <c r="AG98" s="41">
        <f t="shared" si="61"/>
        <v>0.0015650000000000004</v>
      </c>
      <c r="AH98" s="41">
        <f t="shared" si="62"/>
        <v>0.013645</v>
      </c>
      <c r="AI98" s="41"/>
      <c r="AJ98" s="33">
        <f t="shared" si="63"/>
        <v>0.006693324201741234</v>
      </c>
      <c r="AK98">
        <f t="shared" si="64"/>
        <v>0.0096375</v>
      </c>
    </row>
    <row r="99" spans="1:37" ht="12.75">
      <c r="A99" s="30">
        <f t="shared" si="65"/>
        <v>94</v>
      </c>
      <c r="B99" s="41">
        <v>1.59999981394342</v>
      </c>
      <c r="C99">
        <v>0.00662</v>
      </c>
      <c r="D99">
        <v>0.00691</v>
      </c>
      <c r="E99">
        <v>0.00718</v>
      </c>
      <c r="F99">
        <v>0.00749</v>
      </c>
      <c r="G99">
        <v>0.00785</v>
      </c>
      <c r="H99">
        <v>0.00829</v>
      </c>
      <c r="I99">
        <v>0.00888</v>
      </c>
      <c r="J99">
        <v>0.00963</v>
      </c>
      <c r="K99">
        <v>0.01063</v>
      </c>
      <c r="M99">
        <f t="shared" si="44"/>
        <v>0.0002900000000000003</v>
      </c>
      <c r="N99">
        <f t="shared" si="45"/>
        <v>0.0002699999999999994</v>
      </c>
      <c r="O99">
        <f t="shared" si="46"/>
        <v>0.0003100000000000004</v>
      </c>
      <c r="P99">
        <f t="shared" si="47"/>
        <v>0.0003599999999999992</v>
      </c>
      <c r="Q99">
        <f t="shared" si="48"/>
        <v>0.00044000000000000115</v>
      </c>
      <c r="R99">
        <f t="shared" si="49"/>
        <v>0.0005900000000000002</v>
      </c>
      <c r="S99">
        <f t="shared" si="50"/>
        <v>0.0007499999999999989</v>
      </c>
      <c r="T99">
        <f t="shared" si="51"/>
        <v>0.0010000000000000009</v>
      </c>
      <c r="W99" s="41">
        <f t="shared" si="52"/>
        <v>0.00020250000000000007</v>
      </c>
      <c r="X99" s="41">
        <f t="shared" si="53"/>
        <v>0.00047750000000000017</v>
      </c>
      <c r="Y99" s="41">
        <f t="shared" si="54"/>
        <v>0.0008650000000000002</v>
      </c>
      <c r="Z99" s="41">
        <f t="shared" si="55"/>
        <v>0.0015050000000000003</v>
      </c>
      <c r="AA99" s="41">
        <f t="shared" si="56"/>
        <v>0.0021125000000000007</v>
      </c>
      <c r="AB99" s="41">
        <f t="shared" si="57"/>
        <v>0.00818</v>
      </c>
      <c r="AD99" s="41">
        <f t="shared" si="58"/>
        <v>0.00027500000000000007</v>
      </c>
      <c r="AE99" s="41">
        <f t="shared" si="59"/>
        <v>0.00038750000000000004</v>
      </c>
      <c r="AF99" s="41">
        <f t="shared" si="60"/>
        <v>0.00064</v>
      </c>
      <c r="AG99" s="41">
        <f t="shared" si="61"/>
        <v>0.0012150000000000008</v>
      </c>
      <c r="AH99" s="41">
        <f t="shared" si="62"/>
        <v>0.012134999999999998</v>
      </c>
      <c r="AI99" s="41"/>
      <c r="AJ99" s="33">
        <f t="shared" si="63"/>
        <v>0.007510038296180232</v>
      </c>
      <c r="AK99">
        <f t="shared" si="64"/>
        <v>0.00818</v>
      </c>
    </row>
    <row r="100" spans="1:37" ht="12.75">
      <c r="A100" s="30">
        <f t="shared" si="65"/>
        <v>95</v>
      </c>
      <c r="B100" s="41">
        <v>1.6500003965368517</v>
      </c>
      <c r="C100">
        <v>0.00585</v>
      </c>
      <c r="D100">
        <v>0.00607</v>
      </c>
      <c r="E100">
        <v>0.00628</v>
      </c>
      <c r="F100">
        <v>0.00651</v>
      </c>
      <c r="G100">
        <v>0.00677</v>
      </c>
      <c r="H100">
        <v>0.00708</v>
      </c>
      <c r="I100">
        <v>0.00747</v>
      </c>
      <c r="J100">
        <v>0.00796</v>
      </c>
      <c r="K100">
        <v>0.00859</v>
      </c>
      <c r="M100">
        <f t="shared" si="44"/>
        <v>0.0002199999999999997</v>
      </c>
      <c r="N100">
        <f t="shared" si="45"/>
        <v>0.00021000000000000012</v>
      </c>
      <c r="O100">
        <f t="shared" si="46"/>
        <v>0.00023000000000000017</v>
      </c>
      <c r="P100">
        <f t="shared" si="47"/>
        <v>0.0002599999999999998</v>
      </c>
      <c r="Q100">
        <f t="shared" si="48"/>
        <v>0.0003100000000000004</v>
      </c>
      <c r="R100">
        <f t="shared" si="49"/>
        <v>0.0003899999999999997</v>
      </c>
      <c r="S100">
        <f t="shared" si="50"/>
        <v>0.00049</v>
      </c>
      <c r="T100">
        <f t="shared" si="51"/>
        <v>0.0006300000000000004</v>
      </c>
      <c r="W100" s="41">
        <f t="shared" si="52"/>
        <v>0.00015000000000000004</v>
      </c>
      <c r="X100" s="41">
        <f t="shared" si="53"/>
        <v>0.00034750000000000004</v>
      </c>
      <c r="Y100" s="41">
        <f t="shared" si="54"/>
        <v>0.0006425000000000002</v>
      </c>
      <c r="Z100" s="41">
        <f t="shared" si="55"/>
        <v>0.0011300000000000004</v>
      </c>
      <c r="AA100" s="41">
        <f t="shared" si="56"/>
        <v>0.0016050000000000003</v>
      </c>
      <c r="AB100" s="41">
        <f t="shared" si="57"/>
        <v>0.007002500000000001</v>
      </c>
      <c r="AD100" s="41">
        <f t="shared" si="58"/>
        <v>0.0001975</v>
      </c>
      <c r="AE100" s="41">
        <f t="shared" si="59"/>
        <v>0.0002950000000000001</v>
      </c>
      <c r="AF100" s="41">
        <f t="shared" si="60"/>
        <v>0.0004875000000000002</v>
      </c>
      <c r="AG100" s="41">
        <f t="shared" si="61"/>
        <v>0.0009499999999999999</v>
      </c>
      <c r="AH100" s="41">
        <f t="shared" si="62"/>
        <v>0.010795</v>
      </c>
      <c r="AI100" s="41"/>
      <c r="AJ100" s="33">
        <f t="shared" si="63"/>
        <v>0.008426412864609194</v>
      </c>
      <c r="AK100">
        <f t="shared" si="64"/>
        <v>0.007002500000000001</v>
      </c>
    </row>
    <row r="101" spans="1:37" ht="12.75">
      <c r="A101" s="30">
        <f t="shared" si="65"/>
        <v>96</v>
      </c>
      <c r="B101" s="41">
        <v>1.6999997975545824</v>
      </c>
      <c r="C101">
        <v>0.00517</v>
      </c>
      <c r="D101">
        <v>0.00535</v>
      </c>
      <c r="E101">
        <v>0.00551</v>
      </c>
      <c r="F101">
        <v>0.00568</v>
      </c>
      <c r="G101">
        <v>0.00587</v>
      </c>
      <c r="H101">
        <v>0.00609</v>
      </c>
      <c r="I101">
        <v>0.00636</v>
      </c>
      <c r="J101">
        <v>0.00668</v>
      </c>
      <c r="K101">
        <v>0.00708</v>
      </c>
      <c r="M101">
        <f t="shared" si="44"/>
        <v>0.0001799999999999996</v>
      </c>
      <c r="N101">
        <f t="shared" si="45"/>
        <v>0.00016000000000000042</v>
      </c>
      <c r="O101">
        <f t="shared" si="46"/>
        <v>0.00017</v>
      </c>
      <c r="P101">
        <f t="shared" si="47"/>
        <v>0.00019000000000000006</v>
      </c>
      <c r="Q101">
        <f t="shared" si="48"/>
        <v>0.0002199999999999997</v>
      </c>
      <c r="R101">
        <f t="shared" si="49"/>
        <v>0.0002700000000000003</v>
      </c>
      <c r="S101">
        <f t="shared" si="50"/>
        <v>0.00031999999999999997</v>
      </c>
      <c r="T101">
        <f t="shared" si="51"/>
        <v>0.0004000000000000002</v>
      </c>
      <c r="W101" s="41">
        <f t="shared" si="52"/>
        <v>0.00011250000000000002</v>
      </c>
      <c r="X101" s="41">
        <f t="shared" si="53"/>
        <v>0.00026250000000000004</v>
      </c>
      <c r="Y101" s="41">
        <f t="shared" si="54"/>
        <v>0.00048250000000000013</v>
      </c>
      <c r="Z101" s="41">
        <f t="shared" si="55"/>
        <v>0.0008575000000000002</v>
      </c>
      <c r="AA101" s="41">
        <f t="shared" si="56"/>
        <v>0.0012250000000000002</v>
      </c>
      <c r="AB101" s="41">
        <f t="shared" si="57"/>
        <v>0.006035</v>
      </c>
      <c r="AD101" s="41">
        <f t="shared" si="58"/>
        <v>0.00015000000000000001</v>
      </c>
      <c r="AE101" s="41">
        <f t="shared" si="59"/>
        <v>0.0002200000000000001</v>
      </c>
      <c r="AF101" s="41">
        <f t="shared" si="60"/>
        <v>0.00037500000000000006</v>
      </c>
      <c r="AG101" s="41">
        <f t="shared" si="61"/>
        <v>0.000735</v>
      </c>
      <c r="AH101" s="41">
        <f t="shared" si="62"/>
        <v>0.00962</v>
      </c>
      <c r="AI101" s="41"/>
      <c r="AJ101" s="33">
        <f t="shared" si="63"/>
        <v>0.009454577697824164</v>
      </c>
      <c r="AK101">
        <f t="shared" si="64"/>
        <v>0.006035</v>
      </c>
    </row>
    <row r="102" spans="1:37" ht="12.75">
      <c r="A102" s="30">
        <f t="shared" si="65"/>
        <v>97</v>
      </c>
      <c r="B102" s="41">
        <v>1.7499997488564174</v>
      </c>
      <c r="C102">
        <v>0.00457</v>
      </c>
      <c r="D102">
        <v>0.00471</v>
      </c>
      <c r="E102">
        <v>0.00484</v>
      </c>
      <c r="F102">
        <v>0.00497</v>
      </c>
      <c r="G102">
        <v>0.00511</v>
      </c>
      <c r="H102">
        <v>0.00527</v>
      </c>
      <c r="I102">
        <v>0.00546</v>
      </c>
      <c r="J102">
        <v>0.00567</v>
      </c>
      <c r="K102">
        <v>0.00593</v>
      </c>
      <c r="M102">
        <f t="shared" si="44"/>
        <v>0.0001399999999999995</v>
      </c>
      <c r="N102">
        <f t="shared" si="45"/>
        <v>0.0001299999999999999</v>
      </c>
      <c r="O102">
        <f t="shared" si="46"/>
        <v>0.0001299999999999999</v>
      </c>
      <c r="P102">
        <f t="shared" si="47"/>
        <v>0.00014000000000000037</v>
      </c>
      <c r="Q102">
        <f t="shared" si="48"/>
        <v>0.00016000000000000042</v>
      </c>
      <c r="R102">
        <f t="shared" si="49"/>
        <v>0.0001899999999999992</v>
      </c>
      <c r="S102">
        <f t="shared" si="50"/>
        <v>0.00021000000000000012</v>
      </c>
      <c r="T102">
        <f t="shared" si="51"/>
        <v>0.0002600000000000007</v>
      </c>
      <c r="W102" s="41">
        <f t="shared" si="52"/>
        <v>8.500000000000002E-05</v>
      </c>
      <c r="X102" s="41">
        <f t="shared" si="53"/>
        <v>0.00019750000000000006</v>
      </c>
      <c r="Y102" s="41">
        <f t="shared" si="54"/>
        <v>0.0003625000000000001</v>
      </c>
      <c r="Z102" s="41">
        <f t="shared" si="55"/>
        <v>0.0006500000000000002</v>
      </c>
      <c r="AA102" s="41">
        <f t="shared" si="56"/>
        <v>0.0009500000000000001</v>
      </c>
      <c r="AB102" s="41">
        <f t="shared" si="57"/>
        <v>0.00523</v>
      </c>
      <c r="AD102" s="41">
        <f t="shared" si="58"/>
        <v>0.00011250000000000004</v>
      </c>
      <c r="AE102" s="41">
        <f t="shared" si="59"/>
        <v>0.00016500000000000003</v>
      </c>
      <c r="AF102" s="41">
        <f t="shared" si="60"/>
        <v>0.0002875000000000001</v>
      </c>
      <c r="AG102" s="41">
        <f t="shared" si="61"/>
        <v>0.0005999999999999998</v>
      </c>
      <c r="AH102" s="41">
        <f t="shared" si="62"/>
        <v>0.00856</v>
      </c>
      <c r="AI102" s="41"/>
      <c r="AJ102" s="33">
        <f t="shared" si="63"/>
        <v>0.010608209465074181</v>
      </c>
      <c r="AK102">
        <f t="shared" si="64"/>
        <v>0.00523</v>
      </c>
    </row>
    <row r="103" spans="1:37" ht="12.75">
      <c r="A103" s="30">
        <f t="shared" si="65"/>
        <v>98</v>
      </c>
      <c r="B103" s="41">
        <v>1.7999997628906468</v>
      </c>
      <c r="C103">
        <v>0.00405</v>
      </c>
      <c r="D103">
        <v>0.00416</v>
      </c>
      <c r="E103">
        <v>0.00425</v>
      </c>
      <c r="F103">
        <v>0.00435</v>
      </c>
      <c r="G103">
        <v>0.00446</v>
      </c>
      <c r="H103">
        <v>0.00457</v>
      </c>
      <c r="I103">
        <v>0.00471</v>
      </c>
      <c r="J103">
        <v>0.00486</v>
      </c>
      <c r="K103">
        <v>0.00503</v>
      </c>
      <c r="M103">
        <f t="shared" si="44"/>
        <v>0.00010999999999999985</v>
      </c>
      <c r="N103">
        <f t="shared" si="45"/>
        <v>9.000000000000067E-05</v>
      </c>
      <c r="O103">
        <f t="shared" si="46"/>
        <v>9.99999999999994E-05</v>
      </c>
      <c r="P103">
        <f t="shared" si="47"/>
        <v>0.00011000000000000072</v>
      </c>
      <c r="Q103">
        <f t="shared" si="48"/>
        <v>0.00010999999999999985</v>
      </c>
      <c r="R103">
        <f t="shared" si="49"/>
        <v>0.0001399999999999995</v>
      </c>
      <c r="S103">
        <f t="shared" si="50"/>
        <v>0.00014999999999999996</v>
      </c>
      <c r="T103">
        <f t="shared" si="51"/>
        <v>0.00017</v>
      </c>
      <c r="W103" s="41">
        <f>HLOOKUP($W$3,$C$528:$K$629,A625)+HLOOKUP($W$3,$M$528:$T$629,A625)*$W$4</f>
        <v>6.500000000000001E-05</v>
      </c>
      <c r="X103" s="41">
        <f>HLOOKUP($W$3,$C$423:$K$524,A520)+HLOOKUP($W$3,$M$423:$T$524,A520)*$W$4</f>
        <v>0.00015000000000000004</v>
      </c>
      <c r="Y103" s="41">
        <f>HLOOKUP($W$3,$C$318:$K$419,A415)+HLOOKUP($W$3,$M$318:$T$419,A415)*$W$4</f>
        <v>0.0002775000000000001</v>
      </c>
      <c r="Z103" s="41">
        <f>HLOOKUP($W$3,$C$214:$K$315,A311)+HLOOKUP($W$3,$M$214:$T$315,A311)*$W$4</f>
        <v>0.000505</v>
      </c>
      <c r="AA103" s="41">
        <f>HLOOKUP($W$3,$C$110:$K$211,A207)+HLOOKUP($W$3,$M$110:$T$211,A207)*$W$4</f>
        <v>0.0007325000000000001</v>
      </c>
      <c r="AB103" s="41">
        <f t="shared" si="57"/>
        <v>0.0045425000000000005</v>
      </c>
      <c r="AD103" s="41">
        <f t="shared" si="58"/>
        <v>8.500000000000003E-05</v>
      </c>
      <c r="AE103" s="41">
        <f t="shared" si="59"/>
        <v>0.00012750000000000004</v>
      </c>
      <c r="AF103" s="41">
        <f t="shared" si="60"/>
        <v>0.00022749999999999995</v>
      </c>
      <c r="AG103" s="41">
        <f t="shared" si="61"/>
        <v>0.0004550000000000001</v>
      </c>
      <c r="AH103" s="41">
        <f t="shared" si="62"/>
        <v>0.007620000000000001</v>
      </c>
      <c r="AI103" s="41"/>
      <c r="AJ103" s="33">
        <f t="shared" si="63"/>
        <v>0.01190260717154683</v>
      </c>
      <c r="AK103">
        <f t="shared" si="64"/>
        <v>0.0045425000000000005</v>
      </c>
    </row>
    <row r="104" spans="1:37" ht="12.75">
      <c r="A104" s="30">
        <f t="shared" si="65"/>
        <v>99</v>
      </c>
      <c r="B104" s="41">
        <v>1.8500001322710962</v>
      </c>
      <c r="C104">
        <v>0.00358</v>
      </c>
      <c r="D104">
        <v>0.00367</v>
      </c>
      <c r="E104">
        <v>0.00374</v>
      </c>
      <c r="F104">
        <v>0.00382</v>
      </c>
      <c r="G104">
        <v>0.0039</v>
      </c>
      <c r="H104">
        <v>0.00398</v>
      </c>
      <c r="I104">
        <v>0.00409</v>
      </c>
      <c r="J104">
        <v>0.00419</v>
      </c>
      <c r="K104">
        <v>0.00431</v>
      </c>
      <c r="M104">
        <f t="shared" si="44"/>
        <v>9.000000000000024E-05</v>
      </c>
      <c r="N104">
        <f t="shared" si="45"/>
        <v>6.999999999999975E-05</v>
      </c>
      <c r="O104">
        <f t="shared" si="46"/>
        <v>8.000000000000021E-05</v>
      </c>
      <c r="P104">
        <f t="shared" si="47"/>
        <v>7.999999999999978E-05</v>
      </c>
      <c r="Q104">
        <f t="shared" si="48"/>
        <v>8.000000000000021E-05</v>
      </c>
      <c r="R104">
        <f t="shared" si="49"/>
        <v>0.00010999999999999985</v>
      </c>
      <c r="S104">
        <f t="shared" si="50"/>
        <v>0.00010000000000000026</v>
      </c>
      <c r="T104">
        <f t="shared" si="51"/>
        <v>0.00011999999999999945</v>
      </c>
      <c r="W104" s="41">
        <f>HLOOKUP($W$3,$C$528:$K$629,A626)+HLOOKUP($W$3,$M$528:$T$629,A626)*$W$4</f>
        <v>4.750000000000001E-05</v>
      </c>
      <c r="X104" s="41">
        <f>HLOOKUP($W$3,$C$423:$K$524,A521)+HLOOKUP($W$3,$M$423:$T$524,A521)*$W$4</f>
        <v>0.00011500000000000002</v>
      </c>
      <c r="Y104" s="41">
        <f>HLOOKUP($W$3,$C$318:$K$419,A416)+HLOOKUP($W$3,$M$318:$T$419,A416)*$W$4</f>
        <v>0.00021000000000000004</v>
      </c>
      <c r="Z104" s="41">
        <f>HLOOKUP($W$3,$C$214:$K$315,A312)+HLOOKUP($W$3,$M$214:$T$315,A312)*$W$4</f>
        <v>0.00039250000000000005</v>
      </c>
      <c r="AA104" s="41">
        <f>HLOOKUP($W$3,$C$110:$K$211,A208)+HLOOKUP($W$3,$M$110:$T$211,A208)*$W$4</f>
        <v>0.0005675000000000001</v>
      </c>
      <c r="AB104" s="41">
        <f t="shared" si="57"/>
        <v>0.00396</v>
      </c>
      <c r="AD104" s="41">
        <f t="shared" si="58"/>
        <v>6.750000000000001E-05</v>
      </c>
      <c r="AE104" s="41">
        <f t="shared" si="59"/>
        <v>9.500000000000002E-05</v>
      </c>
      <c r="AF104" s="41">
        <f t="shared" si="60"/>
        <v>0.00018250000000000002</v>
      </c>
      <c r="AG104" s="41">
        <f t="shared" si="61"/>
        <v>0.00035000000000000005</v>
      </c>
      <c r="AH104" s="41">
        <f t="shared" si="62"/>
        <v>0.006784999999999999</v>
      </c>
      <c r="AI104" s="41"/>
      <c r="AJ104" s="33">
        <f t="shared" si="63"/>
        <v>0.013354956259567436</v>
      </c>
      <c r="AK104">
        <f t="shared" si="64"/>
        <v>0.00396</v>
      </c>
    </row>
    <row r="105" spans="1:37" ht="12.75">
      <c r="A105" s="30">
        <f t="shared" si="65"/>
        <v>100</v>
      </c>
      <c r="B105" s="41">
        <v>1.8999998716658042</v>
      </c>
      <c r="C105">
        <v>0.00317</v>
      </c>
      <c r="D105">
        <v>0.00324</v>
      </c>
      <c r="E105">
        <v>0.00329</v>
      </c>
      <c r="F105">
        <v>0.00335</v>
      </c>
      <c r="G105">
        <v>0.00341</v>
      </c>
      <c r="H105">
        <v>0.00348</v>
      </c>
      <c r="I105">
        <v>0.00356</v>
      </c>
      <c r="J105">
        <v>0.00364</v>
      </c>
      <c r="K105">
        <v>0.00372</v>
      </c>
      <c r="M105">
        <f t="shared" si="44"/>
        <v>6.999999999999975E-05</v>
      </c>
      <c r="N105">
        <f t="shared" si="45"/>
        <v>5.000000000000013E-05</v>
      </c>
      <c r="O105">
        <f t="shared" si="46"/>
        <v>6.000000000000016E-05</v>
      </c>
      <c r="P105">
        <f t="shared" si="47"/>
        <v>5.9999999999999724E-05</v>
      </c>
      <c r="Q105">
        <f t="shared" si="48"/>
        <v>7.000000000000018E-05</v>
      </c>
      <c r="R105">
        <f t="shared" si="49"/>
        <v>7.999999999999978E-05</v>
      </c>
      <c r="S105">
        <f t="shared" si="50"/>
        <v>8.000000000000021E-05</v>
      </c>
      <c r="T105">
        <f t="shared" si="51"/>
        <v>8.000000000000021E-05</v>
      </c>
      <c r="W105" s="41">
        <f>HLOOKUP($W$3,$C$528:$K$629,A627)+HLOOKUP($W$3,$M$528:$T$629,A627)*$W$4</f>
        <v>3.750000000000001E-05</v>
      </c>
      <c r="X105" s="41">
        <f>HLOOKUP($W$3,$C$423:$K$524,A522)+HLOOKUP($W$3,$M$423:$T$524,A522)*$W$4</f>
        <v>8.500000000000002E-05</v>
      </c>
      <c r="Y105" s="41">
        <f>HLOOKUP($W$3,$C$318:$K$419,A417)+HLOOKUP($W$3,$M$318:$T$419,A417)*$W$4</f>
        <v>0.00016250000000000005</v>
      </c>
      <c r="Z105" s="41">
        <f>HLOOKUP($W$3,$C$214:$K$315,A313)+HLOOKUP($W$3,$M$214:$T$315,A313)*$W$4</f>
        <v>0.00030500000000000004</v>
      </c>
      <c r="AA105" s="41">
        <f>HLOOKUP($W$3,$C$110:$K$211,A209)+HLOOKUP($W$3,$M$110:$T$211,A209)*$W$4</f>
        <v>0.0004450000000000001</v>
      </c>
      <c r="AB105" s="41">
        <f t="shared" si="57"/>
        <v>0.0034625</v>
      </c>
      <c r="AD105" s="41">
        <f t="shared" si="58"/>
        <v>4.750000000000001E-05</v>
      </c>
      <c r="AE105" s="41">
        <f t="shared" si="59"/>
        <v>7.750000000000003E-05</v>
      </c>
      <c r="AF105" s="41">
        <f t="shared" si="60"/>
        <v>0.0001425</v>
      </c>
      <c r="AG105" s="41">
        <f t="shared" si="61"/>
        <v>0.0002800000000000001</v>
      </c>
      <c r="AH105" s="41">
        <f t="shared" si="62"/>
        <v>0.0060349999999999996</v>
      </c>
      <c r="AI105" s="41"/>
      <c r="AJ105" s="33">
        <f t="shared" si="63"/>
        <v>0.014984498387941568</v>
      </c>
      <c r="AK105">
        <f t="shared" si="64"/>
        <v>0.0034625</v>
      </c>
    </row>
    <row r="106" spans="1:37" ht="12.75">
      <c r="A106" s="30">
        <f t="shared" si="65"/>
        <v>101</v>
      </c>
      <c r="B106" s="41">
        <v>1.9500000301465847</v>
      </c>
      <c r="C106">
        <v>0.0028</v>
      </c>
      <c r="D106">
        <v>0.00286</v>
      </c>
      <c r="E106">
        <v>0.0029</v>
      </c>
      <c r="F106">
        <v>0.00295</v>
      </c>
      <c r="G106">
        <v>0.00299</v>
      </c>
      <c r="H106">
        <v>0.00304</v>
      </c>
      <c r="I106">
        <v>0.00311</v>
      </c>
      <c r="J106">
        <v>0.00316</v>
      </c>
      <c r="K106">
        <v>0.00322</v>
      </c>
      <c r="M106">
        <f t="shared" si="44"/>
        <v>6.000000000000016E-05</v>
      </c>
      <c r="N106">
        <f t="shared" si="45"/>
        <v>3.999999999999967E-05</v>
      </c>
      <c r="O106">
        <f t="shared" si="46"/>
        <v>5.000000000000013E-05</v>
      </c>
      <c r="P106">
        <f t="shared" si="47"/>
        <v>4.0000000000000105E-05</v>
      </c>
      <c r="Q106">
        <f t="shared" si="48"/>
        <v>5.000000000000013E-05</v>
      </c>
      <c r="R106">
        <f t="shared" si="49"/>
        <v>6.999999999999975E-05</v>
      </c>
      <c r="S106">
        <f t="shared" si="50"/>
        <v>5.000000000000013E-05</v>
      </c>
      <c r="T106">
        <f t="shared" si="51"/>
        <v>6.000000000000016E-05</v>
      </c>
      <c r="W106" s="41">
        <f>HLOOKUP($W$3,$C$528:$K$629,A628)+HLOOKUP($W$3,$M$528:$T$629,A628)*$W$4</f>
        <v>2.750000000000001E-05</v>
      </c>
      <c r="X106" s="41">
        <f>HLOOKUP($W$3,$C$423:$K$524,A523)+HLOOKUP($W$3,$M$423:$T$524,A523)*$W$4</f>
        <v>6.75E-05</v>
      </c>
      <c r="Y106" s="41">
        <f>HLOOKUP($W$3,$C$318:$K$419,A418)+HLOOKUP($W$3,$M$318:$T$419,A418)*$W$4</f>
        <v>0.000125</v>
      </c>
      <c r="Z106" s="41">
        <f>HLOOKUP($W$3,$C$214:$K$315,A314)+HLOOKUP($W$3,$M$214:$T$315,A314)*$W$4</f>
        <v>0.00024000000000000003</v>
      </c>
      <c r="AA106" s="41">
        <f>HLOOKUP($W$3,$C$110:$K$211,A210)+HLOOKUP($W$3,$M$110:$T$211,A210)*$W$4</f>
        <v>0.00034750000000000004</v>
      </c>
      <c r="AB106" s="41">
        <f t="shared" si="57"/>
        <v>0.0030275000000000002</v>
      </c>
      <c r="AD106" s="41">
        <f t="shared" si="58"/>
        <v>3.999999999999999E-05</v>
      </c>
      <c r="AE106" s="41">
        <f t="shared" si="59"/>
        <v>5.75E-05</v>
      </c>
      <c r="AF106" s="41">
        <f t="shared" si="60"/>
        <v>0.00011500000000000003</v>
      </c>
      <c r="AG106" s="41">
        <f t="shared" si="61"/>
        <v>0.00021500000000000002</v>
      </c>
      <c r="AH106" s="41">
        <f t="shared" si="62"/>
        <v>0.00536</v>
      </c>
      <c r="AI106" s="41"/>
      <c r="AJ106" s="33">
        <f t="shared" si="63"/>
        <v>0.016812889855011167</v>
      </c>
      <c r="AK106">
        <f t="shared" si="64"/>
        <v>0.0030275000000000002</v>
      </c>
    </row>
    <row r="107" spans="1:37" ht="12.75">
      <c r="A107" s="30">
        <f t="shared" si="65"/>
        <v>102</v>
      </c>
      <c r="B107" s="41">
        <v>2</v>
      </c>
      <c r="C107">
        <v>0.00248</v>
      </c>
      <c r="D107">
        <v>0.00252</v>
      </c>
      <c r="E107">
        <v>0.00256</v>
      </c>
      <c r="F107">
        <v>0.00259</v>
      </c>
      <c r="G107">
        <v>0.00263</v>
      </c>
      <c r="H107">
        <v>0.00267</v>
      </c>
      <c r="I107">
        <v>0.00272</v>
      </c>
      <c r="J107">
        <v>0.00276</v>
      </c>
      <c r="K107">
        <v>0.0028</v>
      </c>
      <c r="M107">
        <f t="shared" si="44"/>
        <v>4.0000000000000105E-05</v>
      </c>
      <c r="N107">
        <f t="shared" si="45"/>
        <v>4.0000000000000105E-05</v>
      </c>
      <c r="O107">
        <f t="shared" si="46"/>
        <v>2.9999999999999645E-05</v>
      </c>
      <c r="P107">
        <f t="shared" si="47"/>
        <v>4.0000000000000105E-05</v>
      </c>
      <c r="Q107">
        <f t="shared" si="48"/>
        <v>4.0000000000000105E-05</v>
      </c>
      <c r="R107">
        <f t="shared" si="49"/>
        <v>5.000000000000013E-05</v>
      </c>
      <c r="S107">
        <f t="shared" si="50"/>
        <v>3.999999999999967E-05</v>
      </c>
      <c r="T107">
        <f t="shared" si="51"/>
        <v>4.0000000000000105E-05</v>
      </c>
      <c r="W107" s="41">
        <f>HLOOKUP($W$3,$C$528:$K$629,A629)+HLOOKUP($W$3,$M$528:$T$629,A629)*$W$4</f>
        <v>2E-05</v>
      </c>
      <c r="X107" s="41">
        <f>HLOOKUP($W$3,$C$423:$K$524,A524)+HLOOKUP($W$3,$M$423:$T$524,A524)*$W$4</f>
        <v>5.750000000000001E-05</v>
      </c>
      <c r="Y107" s="41">
        <f>HLOOKUP($W$3,$C$318:$K$419,A419)+HLOOKUP($W$3,$M$318:$T$419,A419)*$W$4</f>
        <v>9.750000000000001E-05</v>
      </c>
      <c r="Z107" s="41">
        <f>HLOOKUP($W$3,$C$214:$K$315,A315)+HLOOKUP($W$3,$M$214:$T$315,A315)*$W$4</f>
        <v>0.00018250000000000004</v>
      </c>
      <c r="AA107" s="41">
        <f>HLOOKUP($W$3,$C$110:$K$211,A211)+HLOOKUP($W$3,$M$110:$T$211,A211)*$W$4</f>
        <v>0.0002775000000000001</v>
      </c>
      <c r="AB107" s="41">
        <f t="shared" si="57"/>
        <v>0.00266</v>
      </c>
      <c r="AD107" s="41">
        <f t="shared" si="58"/>
        <v>3.7500000000000003E-05</v>
      </c>
      <c r="AE107" s="41">
        <f t="shared" si="59"/>
        <v>4E-05</v>
      </c>
      <c r="AF107" s="41">
        <f t="shared" si="60"/>
        <v>8.500000000000003E-05</v>
      </c>
      <c r="AG107" s="41">
        <f t="shared" si="61"/>
        <v>0.00019000000000000006</v>
      </c>
      <c r="AH107" s="41">
        <f t="shared" si="62"/>
        <v>0.004765</v>
      </c>
      <c r="AI107" s="41"/>
      <c r="AJ107" s="33">
        <f t="shared" si="63"/>
        <v>0.018864371377996948</v>
      </c>
      <c r="AK107">
        <f t="shared" si="64"/>
        <v>0.00266</v>
      </c>
    </row>
    <row r="109" spans="1:13" ht="12.75">
      <c r="A109" s="30" t="s">
        <v>122</v>
      </c>
      <c r="B109" s="41">
        <v>0.9</v>
      </c>
      <c r="C109">
        <v>0.1</v>
      </c>
      <c r="D109">
        <v>0.01</v>
      </c>
      <c r="E109">
        <v>0.001</v>
      </c>
      <c r="F109">
        <v>0.0001</v>
      </c>
      <c r="G109">
        <v>1E-05</v>
      </c>
      <c r="H109">
        <v>1.0000000000000002E-06</v>
      </c>
      <c r="I109">
        <v>1.0000000000000002E-07</v>
      </c>
      <c r="J109">
        <v>1.0000000000000002E-08</v>
      </c>
      <c r="K109">
        <v>1.0000000000000003E-09</v>
      </c>
      <c r="M109" t="s">
        <v>119</v>
      </c>
    </row>
    <row r="110" spans="2:20" ht="12.75">
      <c r="B110" s="41" t="s">
        <v>120</v>
      </c>
      <c r="C110">
        <v>1</v>
      </c>
      <c r="D110">
        <v>2</v>
      </c>
      <c r="E110">
        <v>3</v>
      </c>
      <c r="F110">
        <v>4</v>
      </c>
      <c r="G110">
        <v>5</v>
      </c>
      <c r="H110">
        <v>6</v>
      </c>
      <c r="I110">
        <v>7</v>
      </c>
      <c r="J110">
        <v>8</v>
      </c>
      <c r="K110">
        <v>9</v>
      </c>
      <c r="M110">
        <v>1</v>
      </c>
      <c r="N110">
        <v>2</v>
      </c>
      <c r="O110">
        <v>3</v>
      </c>
      <c r="P110">
        <v>4</v>
      </c>
      <c r="Q110">
        <v>5</v>
      </c>
      <c r="R110">
        <v>6</v>
      </c>
      <c r="S110">
        <v>7</v>
      </c>
      <c r="T110">
        <v>8</v>
      </c>
    </row>
    <row r="111" spans="1:20" ht="12.75">
      <c r="A111" s="30">
        <v>2</v>
      </c>
      <c r="B111" s="41">
        <v>-3</v>
      </c>
      <c r="C111">
        <v>0.87696</v>
      </c>
      <c r="D111">
        <v>0.892</v>
      </c>
      <c r="E111">
        <v>0.89696</v>
      </c>
      <c r="F111">
        <v>0.89846</v>
      </c>
      <c r="G111">
        <v>0.89925</v>
      </c>
      <c r="H111">
        <v>0.89935</v>
      </c>
      <c r="I111">
        <v>0.8996</v>
      </c>
      <c r="J111">
        <v>0.89959</v>
      </c>
      <c r="K111">
        <v>0.89968</v>
      </c>
      <c r="M111">
        <f aca="true" t="shared" si="66" ref="M111:M142">D111-C111</f>
        <v>0.015040000000000053</v>
      </c>
      <c r="N111">
        <f aca="true" t="shared" si="67" ref="N111:N142">E111-D111</f>
        <v>0.0049599999999999644</v>
      </c>
      <c r="O111">
        <f aca="true" t="shared" si="68" ref="O111:O142">F111-E111</f>
        <v>0.0015000000000000568</v>
      </c>
      <c r="P111">
        <f aca="true" t="shared" si="69" ref="P111:P142">G111-F111</f>
        <v>0.0007899999999999574</v>
      </c>
      <c r="Q111">
        <f aca="true" t="shared" si="70" ref="Q111:Q142">H111-G111</f>
        <v>9.999999999998899E-05</v>
      </c>
      <c r="R111">
        <f aca="true" t="shared" si="71" ref="R111:R142">I111-H111</f>
        <v>0.00024999999999997247</v>
      </c>
      <c r="S111">
        <f aca="true" t="shared" si="72" ref="S111:S142">J111-I111</f>
        <v>-9.99999999995449E-06</v>
      </c>
      <c r="T111">
        <f aca="true" t="shared" si="73" ref="T111:T142">K111-J111</f>
        <v>9.00000000000345E-05</v>
      </c>
    </row>
    <row r="112" spans="1:20" ht="12.75">
      <c r="A112" s="30">
        <v>3</v>
      </c>
      <c r="B112" s="41">
        <v>-2.9499994017142384</v>
      </c>
      <c r="C112">
        <v>0.87556</v>
      </c>
      <c r="D112">
        <v>0.8915</v>
      </c>
      <c r="E112">
        <v>0.89673</v>
      </c>
      <c r="F112">
        <v>0.89834</v>
      </c>
      <c r="G112">
        <v>0.89917</v>
      </c>
      <c r="H112">
        <v>0.89929</v>
      </c>
      <c r="I112">
        <v>0.89956</v>
      </c>
      <c r="J112">
        <v>0.89955</v>
      </c>
      <c r="K112">
        <v>0.89965</v>
      </c>
      <c r="M112">
        <f t="shared" si="66"/>
        <v>0.015939999999999954</v>
      </c>
      <c r="N112">
        <f t="shared" si="67"/>
        <v>0.005230000000000068</v>
      </c>
      <c r="O112">
        <f t="shared" si="68"/>
        <v>0.0016100000000000003</v>
      </c>
      <c r="P112">
        <f t="shared" si="69"/>
        <v>0.0008299999999999974</v>
      </c>
      <c r="Q112">
        <f t="shared" si="70"/>
        <v>0.00012000000000000899</v>
      </c>
      <c r="R112">
        <f t="shared" si="71"/>
        <v>0.00026999999999999247</v>
      </c>
      <c r="S112">
        <f t="shared" si="72"/>
        <v>-1.0000000000065512E-05</v>
      </c>
      <c r="T112">
        <f t="shared" si="73"/>
        <v>9.999999999998899E-05</v>
      </c>
    </row>
    <row r="113" spans="1:20" ht="12.75">
      <c r="A113" s="30">
        <v>4</v>
      </c>
      <c r="B113" s="41">
        <v>-2.899998417198648</v>
      </c>
      <c r="C113">
        <v>0.87407</v>
      </c>
      <c r="D113">
        <v>0.891</v>
      </c>
      <c r="E113">
        <v>0.89648</v>
      </c>
      <c r="F113">
        <v>0.8982</v>
      </c>
      <c r="G113">
        <v>0.89908</v>
      </c>
      <c r="H113">
        <v>0.89923</v>
      </c>
      <c r="I113">
        <v>0.89951</v>
      </c>
      <c r="J113">
        <v>0.89951</v>
      </c>
      <c r="K113">
        <v>0.89961</v>
      </c>
      <c r="M113">
        <f t="shared" si="66"/>
        <v>0.01693</v>
      </c>
      <c r="N113">
        <f t="shared" si="67"/>
        <v>0.00548000000000004</v>
      </c>
      <c r="O113">
        <f t="shared" si="68"/>
        <v>0.0017199999999999438</v>
      </c>
      <c r="P113">
        <f t="shared" si="69"/>
        <v>0.0008799999999999919</v>
      </c>
      <c r="Q113">
        <f t="shared" si="70"/>
        <v>0.00014999999999998348</v>
      </c>
      <c r="R113">
        <f t="shared" si="71"/>
        <v>0.000280000000000058</v>
      </c>
      <c r="S113">
        <f t="shared" si="72"/>
        <v>0</v>
      </c>
      <c r="T113">
        <f t="shared" si="73"/>
        <v>9.999999999998899E-05</v>
      </c>
    </row>
    <row r="114" spans="1:20" ht="12.75">
      <c r="A114" s="30">
        <v>5</v>
      </c>
      <c r="B114" s="41">
        <v>-2.849999245077863</v>
      </c>
      <c r="C114">
        <v>0.8725</v>
      </c>
      <c r="D114">
        <v>0.89027</v>
      </c>
      <c r="E114">
        <v>0.89621</v>
      </c>
      <c r="F114">
        <v>0.89805</v>
      </c>
      <c r="G114">
        <v>0.89898</v>
      </c>
      <c r="H114">
        <v>0.89916</v>
      </c>
      <c r="I114">
        <v>0.89945</v>
      </c>
      <c r="J114">
        <v>0.89946</v>
      </c>
      <c r="K114">
        <v>0.89957</v>
      </c>
      <c r="M114">
        <f t="shared" si="66"/>
        <v>0.017769999999999953</v>
      </c>
      <c r="N114">
        <f t="shared" si="67"/>
        <v>0.005939999999999945</v>
      </c>
      <c r="O114">
        <f t="shared" si="68"/>
        <v>0.0018400000000000638</v>
      </c>
      <c r="P114">
        <f t="shared" si="69"/>
        <v>0.0009299999999999864</v>
      </c>
      <c r="Q114">
        <f t="shared" si="70"/>
        <v>0.00017999999999995797</v>
      </c>
      <c r="R114">
        <f t="shared" si="71"/>
        <v>0.00029000000000001247</v>
      </c>
      <c r="S114">
        <f t="shared" si="72"/>
        <v>1.0000000000065512E-05</v>
      </c>
      <c r="T114">
        <f t="shared" si="73"/>
        <v>0.00010999999999994348</v>
      </c>
    </row>
    <row r="115" spans="1:20" ht="12.75">
      <c r="A115" s="30">
        <v>6</v>
      </c>
      <c r="B115" s="41">
        <v>-2.8000008748032035</v>
      </c>
      <c r="C115">
        <v>0.87082</v>
      </c>
      <c r="D115">
        <v>0.88966</v>
      </c>
      <c r="E115">
        <v>0.89591</v>
      </c>
      <c r="F115">
        <v>0.89788</v>
      </c>
      <c r="G115">
        <v>0.89887</v>
      </c>
      <c r="H115">
        <v>0.89908</v>
      </c>
      <c r="I115">
        <v>0.89939</v>
      </c>
      <c r="J115">
        <v>0.89941</v>
      </c>
      <c r="K115">
        <v>0.89953</v>
      </c>
      <c r="M115">
        <f t="shared" si="66"/>
        <v>0.018839999999999968</v>
      </c>
      <c r="N115">
        <f t="shared" si="67"/>
        <v>0.006249999999999978</v>
      </c>
      <c r="O115">
        <f t="shared" si="68"/>
        <v>0.0019700000000000273</v>
      </c>
      <c r="P115">
        <f t="shared" si="69"/>
        <v>0.0009899999999999354</v>
      </c>
      <c r="Q115">
        <f t="shared" si="70"/>
        <v>0.00021000000000004349</v>
      </c>
      <c r="R115">
        <f t="shared" si="71"/>
        <v>0.00031000000000003247</v>
      </c>
      <c r="S115">
        <f t="shared" si="72"/>
        <v>2.0000000000020002E-05</v>
      </c>
      <c r="T115">
        <f t="shared" si="73"/>
        <v>0.00012000000000000899</v>
      </c>
    </row>
    <row r="116" spans="1:20" ht="12.75">
      <c r="A116" s="30">
        <v>7</v>
      </c>
      <c r="B116" s="41">
        <v>-2.7499998559187064</v>
      </c>
      <c r="C116">
        <v>0.86904</v>
      </c>
      <c r="D116">
        <v>0.88896</v>
      </c>
      <c r="E116">
        <v>0.8956</v>
      </c>
      <c r="F116">
        <v>0.8977</v>
      </c>
      <c r="G116">
        <v>0.89876</v>
      </c>
      <c r="H116">
        <v>0.89899</v>
      </c>
      <c r="I116">
        <v>0.89932</v>
      </c>
      <c r="J116">
        <v>0.89936</v>
      </c>
      <c r="K116">
        <v>0.89948</v>
      </c>
      <c r="M116">
        <f t="shared" si="66"/>
        <v>0.019919999999999938</v>
      </c>
      <c r="N116">
        <f t="shared" si="67"/>
        <v>0.006639999999999979</v>
      </c>
      <c r="O116">
        <f t="shared" si="68"/>
        <v>0.002100000000000102</v>
      </c>
      <c r="P116">
        <f t="shared" si="69"/>
        <v>0.0010599999999999499</v>
      </c>
      <c r="Q116">
        <f t="shared" si="70"/>
        <v>0.00022999999999995246</v>
      </c>
      <c r="R116">
        <f t="shared" si="71"/>
        <v>0.0003300000000000525</v>
      </c>
      <c r="S116">
        <f t="shared" si="72"/>
        <v>4.0000000000040004E-05</v>
      </c>
      <c r="T116">
        <f t="shared" si="73"/>
        <v>0.00011999999999989797</v>
      </c>
    </row>
    <row r="117" spans="1:20" ht="12.75">
      <c r="A117" s="30">
        <v>8</v>
      </c>
      <c r="B117" s="41">
        <v>-2.7000005038830164</v>
      </c>
      <c r="C117">
        <v>0.86715</v>
      </c>
      <c r="D117">
        <v>0.88822</v>
      </c>
      <c r="E117">
        <v>0.89525</v>
      </c>
      <c r="F117">
        <v>0.89751</v>
      </c>
      <c r="G117">
        <v>0.89862</v>
      </c>
      <c r="H117">
        <v>0.89889</v>
      </c>
      <c r="I117">
        <v>0.89924</v>
      </c>
      <c r="J117">
        <v>0.89929</v>
      </c>
      <c r="K117">
        <v>0.89943</v>
      </c>
      <c r="M117">
        <f t="shared" si="66"/>
        <v>0.021070000000000033</v>
      </c>
      <c r="N117">
        <f t="shared" si="67"/>
        <v>0.007029999999999981</v>
      </c>
      <c r="O117">
        <f t="shared" si="68"/>
        <v>0.0022600000000000398</v>
      </c>
      <c r="P117">
        <f t="shared" si="69"/>
        <v>0.0011099999999999444</v>
      </c>
      <c r="Q117">
        <f t="shared" si="70"/>
        <v>0.00026999999999999247</v>
      </c>
      <c r="R117">
        <f t="shared" si="71"/>
        <v>0.0003500000000000725</v>
      </c>
      <c r="S117">
        <f t="shared" si="72"/>
        <v>4.999999999999449E-05</v>
      </c>
      <c r="T117">
        <f t="shared" si="73"/>
        <v>0.00013999999999991797</v>
      </c>
    </row>
    <row r="118" spans="1:20" ht="12.75">
      <c r="A118" s="30">
        <v>9</v>
      </c>
      <c r="B118" s="41">
        <v>-2.650000220873455</v>
      </c>
      <c r="C118">
        <v>0.86515</v>
      </c>
      <c r="D118">
        <v>0.88743</v>
      </c>
      <c r="E118">
        <v>0.89488</v>
      </c>
      <c r="F118">
        <v>0.89729</v>
      </c>
      <c r="G118">
        <v>0.89848</v>
      </c>
      <c r="H118">
        <v>0.89878</v>
      </c>
      <c r="I118">
        <v>0.89916</v>
      </c>
      <c r="J118">
        <v>0.89922</v>
      </c>
      <c r="K118">
        <v>0.89937</v>
      </c>
      <c r="M118">
        <f t="shared" si="66"/>
        <v>0.022280000000000078</v>
      </c>
      <c r="N118">
        <f t="shared" si="67"/>
        <v>0.007449999999999957</v>
      </c>
      <c r="O118">
        <f t="shared" si="68"/>
        <v>0.0024100000000000232</v>
      </c>
      <c r="P118">
        <f t="shared" si="69"/>
        <v>0.0011899999999999133</v>
      </c>
      <c r="Q118">
        <f t="shared" si="70"/>
        <v>0.000300000000000078</v>
      </c>
      <c r="R118">
        <f t="shared" si="71"/>
        <v>0.00037999999999993594</v>
      </c>
      <c r="S118">
        <f t="shared" si="72"/>
        <v>6.0000000000060005E-05</v>
      </c>
      <c r="T118">
        <f t="shared" si="73"/>
        <v>0.00014999999999998348</v>
      </c>
    </row>
    <row r="119" spans="1:20" ht="12.75">
      <c r="A119" s="30">
        <v>10</v>
      </c>
      <c r="B119" s="41">
        <v>-2.59999938302362</v>
      </c>
      <c r="C119">
        <v>0.86302</v>
      </c>
      <c r="D119">
        <v>0.88658</v>
      </c>
      <c r="E119">
        <v>0.89447</v>
      </c>
      <c r="F119">
        <v>0.89705</v>
      </c>
      <c r="G119">
        <v>0.89832</v>
      </c>
      <c r="H119">
        <v>0.89866</v>
      </c>
      <c r="I119">
        <v>0.89906</v>
      </c>
      <c r="J119">
        <v>0.89914</v>
      </c>
      <c r="K119">
        <v>0.8993</v>
      </c>
      <c r="M119">
        <f t="shared" si="66"/>
        <v>0.023560000000000025</v>
      </c>
      <c r="N119">
        <f t="shared" si="67"/>
        <v>0.007889999999999953</v>
      </c>
      <c r="O119">
        <f t="shared" si="68"/>
        <v>0.0025800000000000267</v>
      </c>
      <c r="P119">
        <f t="shared" si="69"/>
        <v>0.0012699999999999934</v>
      </c>
      <c r="Q119">
        <f t="shared" si="70"/>
        <v>0.00034000000000000696</v>
      </c>
      <c r="R119">
        <f t="shared" si="71"/>
        <v>0.00039999999999995595</v>
      </c>
      <c r="S119">
        <f t="shared" si="72"/>
        <v>8.000000000008001E-05</v>
      </c>
      <c r="T119">
        <f t="shared" si="73"/>
        <v>0.00015999999999993797</v>
      </c>
    </row>
    <row r="120" spans="1:20" ht="12.75">
      <c r="A120" s="30">
        <v>11</v>
      </c>
      <c r="B120" s="41">
        <v>-2.5500004516890256</v>
      </c>
      <c r="C120">
        <v>0.86075</v>
      </c>
      <c r="D120">
        <v>0.88566</v>
      </c>
      <c r="E120">
        <v>0.89403</v>
      </c>
      <c r="F120">
        <v>0.89679</v>
      </c>
      <c r="G120">
        <v>0.89814</v>
      </c>
      <c r="H120">
        <v>0.89853</v>
      </c>
      <c r="I120">
        <v>0.89896</v>
      </c>
      <c r="J120">
        <v>0.89906</v>
      </c>
      <c r="K120">
        <v>0.89923</v>
      </c>
      <c r="M120">
        <f t="shared" si="66"/>
        <v>0.024909999999999988</v>
      </c>
      <c r="N120">
        <f t="shared" si="67"/>
        <v>0.008369999999999989</v>
      </c>
      <c r="O120">
        <f t="shared" si="68"/>
        <v>0.0027599999999999847</v>
      </c>
      <c r="P120">
        <f t="shared" si="69"/>
        <v>0.0013500000000000734</v>
      </c>
      <c r="Q120">
        <f t="shared" si="70"/>
        <v>0.00039000000000000146</v>
      </c>
      <c r="R120">
        <f t="shared" si="71"/>
        <v>0.00042999999999993044</v>
      </c>
      <c r="S120">
        <f t="shared" si="72"/>
        <v>9.999999999998899E-05</v>
      </c>
      <c r="T120">
        <f t="shared" si="73"/>
        <v>0.00017000000000000348</v>
      </c>
    </row>
    <row r="121" spans="1:20" ht="12.75">
      <c r="A121" s="30">
        <v>12</v>
      </c>
      <c r="B121" s="41">
        <v>-2.4999996786570646</v>
      </c>
      <c r="C121">
        <v>0.85835</v>
      </c>
      <c r="D121">
        <v>0.88467</v>
      </c>
      <c r="E121">
        <v>0.89354</v>
      </c>
      <c r="F121">
        <v>0.89651</v>
      </c>
      <c r="G121">
        <v>0.89795</v>
      </c>
      <c r="H121">
        <v>0.89839</v>
      </c>
      <c r="I121">
        <v>0.89884</v>
      </c>
      <c r="J121">
        <v>0.89896</v>
      </c>
      <c r="K121">
        <v>0.89915</v>
      </c>
      <c r="M121">
        <f t="shared" si="66"/>
        <v>0.02632000000000001</v>
      </c>
      <c r="N121">
        <f t="shared" si="67"/>
        <v>0.008870000000000045</v>
      </c>
      <c r="O121">
        <f t="shared" si="68"/>
        <v>0.002970000000000028</v>
      </c>
      <c r="P121">
        <f t="shared" si="69"/>
        <v>0.0014399999999999968</v>
      </c>
      <c r="Q121">
        <f t="shared" si="70"/>
        <v>0.00043999999999999595</v>
      </c>
      <c r="R121">
        <f t="shared" si="71"/>
        <v>0.00044999999999995044</v>
      </c>
      <c r="S121">
        <f t="shared" si="72"/>
        <v>0.00012000000000000899</v>
      </c>
      <c r="T121">
        <f t="shared" si="73"/>
        <v>0.00019000000000002348</v>
      </c>
    </row>
    <row r="122" spans="1:20" ht="12.75">
      <c r="A122" s="30">
        <v>13</v>
      </c>
      <c r="B122" s="41">
        <v>-2.450000476425332</v>
      </c>
      <c r="C122">
        <v>0.85579</v>
      </c>
      <c r="D122">
        <v>0.88362</v>
      </c>
      <c r="E122">
        <v>0.89302</v>
      </c>
      <c r="F122">
        <v>0.8962</v>
      </c>
      <c r="G122">
        <v>0.89773</v>
      </c>
      <c r="H122">
        <v>0.89822</v>
      </c>
      <c r="I122">
        <v>0.89871</v>
      </c>
      <c r="J122">
        <v>0.89885</v>
      </c>
      <c r="K122">
        <v>0.89905</v>
      </c>
      <c r="M122">
        <f t="shared" si="66"/>
        <v>0.02782999999999991</v>
      </c>
      <c r="N122">
        <f t="shared" si="67"/>
        <v>0.009400000000000075</v>
      </c>
      <c r="O122">
        <f t="shared" si="68"/>
        <v>0.0031799999999999606</v>
      </c>
      <c r="P122">
        <f t="shared" si="69"/>
        <v>0.0015300000000000313</v>
      </c>
      <c r="Q122">
        <f t="shared" si="70"/>
        <v>0.0004899999999999904</v>
      </c>
      <c r="R122">
        <f t="shared" si="71"/>
        <v>0.0004899999999999904</v>
      </c>
      <c r="S122">
        <f t="shared" si="72"/>
        <v>0.000140000000000029</v>
      </c>
      <c r="T122">
        <f t="shared" si="73"/>
        <v>0.00019999999999997797</v>
      </c>
    </row>
    <row r="123" spans="1:20" ht="12.75">
      <c r="A123" s="30">
        <v>14</v>
      </c>
      <c r="B123" s="41">
        <v>-2.40000018605658</v>
      </c>
      <c r="C123">
        <v>0.85307</v>
      </c>
      <c r="D123">
        <v>0.88248</v>
      </c>
      <c r="E123">
        <v>0.89245</v>
      </c>
      <c r="F123">
        <v>0.89585</v>
      </c>
      <c r="G123">
        <v>0.89749</v>
      </c>
      <c r="H123">
        <v>0.89804</v>
      </c>
      <c r="I123">
        <v>0.89857</v>
      </c>
      <c r="J123">
        <v>0.89873</v>
      </c>
      <c r="K123">
        <v>0.89895</v>
      </c>
      <c r="M123">
        <f t="shared" si="66"/>
        <v>0.029410000000000047</v>
      </c>
      <c r="N123">
        <f t="shared" si="67"/>
        <v>0.009969999999999923</v>
      </c>
      <c r="O123">
        <f t="shared" si="68"/>
        <v>0.0034000000000000696</v>
      </c>
      <c r="P123">
        <f t="shared" si="69"/>
        <v>0.0016399999999999748</v>
      </c>
      <c r="Q123">
        <f t="shared" si="70"/>
        <v>0.0005499999999999394</v>
      </c>
      <c r="R123">
        <f t="shared" si="71"/>
        <v>0.0005300000000000304</v>
      </c>
      <c r="S123">
        <f t="shared" si="72"/>
        <v>0.000160000000000049</v>
      </c>
      <c r="T123">
        <f t="shared" si="73"/>
        <v>0.00021999999999999797</v>
      </c>
    </row>
    <row r="124" spans="1:20" ht="12.75">
      <c r="A124" s="30">
        <v>15</v>
      </c>
      <c r="B124" s="41">
        <v>-2.3499996034631483</v>
      </c>
      <c r="C124">
        <v>0.85019</v>
      </c>
      <c r="D124">
        <v>0.88125</v>
      </c>
      <c r="E124">
        <v>0.89184</v>
      </c>
      <c r="F124">
        <v>0.89548</v>
      </c>
      <c r="G124">
        <v>0.89723</v>
      </c>
      <c r="H124">
        <v>0.89785</v>
      </c>
      <c r="I124">
        <v>0.89841</v>
      </c>
      <c r="J124">
        <v>0.8986</v>
      </c>
      <c r="K124">
        <v>0.89884</v>
      </c>
      <c r="M124">
        <f t="shared" si="66"/>
        <v>0.031059999999999977</v>
      </c>
      <c r="N124">
        <f t="shared" si="67"/>
        <v>0.010589999999999988</v>
      </c>
      <c r="O124">
        <f t="shared" si="68"/>
        <v>0.0036400000000000876</v>
      </c>
      <c r="P124">
        <f t="shared" si="69"/>
        <v>0.0017499999999999183</v>
      </c>
      <c r="Q124">
        <f t="shared" si="70"/>
        <v>0.0006200000000000649</v>
      </c>
      <c r="R124">
        <f t="shared" si="71"/>
        <v>0.0005600000000000049</v>
      </c>
      <c r="S124">
        <f t="shared" si="72"/>
        <v>0.00018999999999991246</v>
      </c>
      <c r="T124">
        <f t="shared" si="73"/>
        <v>0.00024000000000001798</v>
      </c>
    </row>
    <row r="125" spans="1:20" ht="12.75">
      <c r="A125" s="30">
        <v>16</v>
      </c>
      <c r="B125" s="41">
        <v>-2.3000002024454176</v>
      </c>
      <c r="C125">
        <v>0.84712</v>
      </c>
      <c r="D125">
        <v>0.87993</v>
      </c>
      <c r="E125">
        <v>0.89116</v>
      </c>
      <c r="F125">
        <v>0.89507</v>
      </c>
      <c r="G125">
        <v>0.89694</v>
      </c>
      <c r="H125">
        <v>0.89763</v>
      </c>
      <c r="I125">
        <v>0.89823</v>
      </c>
      <c r="J125">
        <v>0.89845</v>
      </c>
      <c r="K125">
        <v>0.89871</v>
      </c>
      <c r="M125">
        <f t="shared" si="66"/>
        <v>0.032810000000000006</v>
      </c>
      <c r="N125">
        <f t="shared" si="67"/>
        <v>0.011229999999999962</v>
      </c>
      <c r="O125">
        <f t="shared" si="68"/>
        <v>0.00391000000000008</v>
      </c>
      <c r="P125">
        <f t="shared" si="69"/>
        <v>0.0018699999999999273</v>
      </c>
      <c r="Q125">
        <f t="shared" si="70"/>
        <v>0.0006900000000000794</v>
      </c>
      <c r="R125">
        <f t="shared" si="71"/>
        <v>0.0005999999999999339</v>
      </c>
      <c r="S125">
        <f t="shared" si="72"/>
        <v>0.00021999999999999797</v>
      </c>
      <c r="T125">
        <f t="shared" si="73"/>
        <v>0.000260000000000038</v>
      </c>
    </row>
    <row r="126" spans="1:20" ht="12.75">
      <c r="A126" s="30">
        <v>17</v>
      </c>
      <c r="B126" s="41">
        <v>-2.2500002511435824</v>
      </c>
      <c r="C126">
        <v>0.84386</v>
      </c>
      <c r="D126">
        <v>0.87852</v>
      </c>
      <c r="E126">
        <v>0.89043</v>
      </c>
      <c r="F126">
        <v>0.89461</v>
      </c>
      <c r="G126">
        <v>0.89662</v>
      </c>
      <c r="H126">
        <v>0.89738</v>
      </c>
      <c r="I126">
        <v>0.89804</v>
      </c>
      <c r="J126">
        <v>0.89829</v>
      </c>
      <c r="K126">
        <v>0.89857</v>
      </c>
      <c r="M126">
        <f t="shared" si="66"/>
        <v>0.03465999999999991</v>
      </c>
      <c r="N126">
        <f t="shared" si="67"/>
        <v>0.011910000000000087</v>
      </c>
      <c r="O126">
        <f t="shared" si="68"/>
        <v>0.0041799999999999615</v>
      </c>
      <c r="P126">
        <f t="shared" si="69"/>
        <v>0.0020099999999999563</v>
      </c>
      <c r="Q126">
        <f t="shared" si="70"/>
        <v>0.0007599999999999829</v>
      </c>
      <c r="R126">
        <f t="shared" si="71"/>
        <v>0.0006599999999999939</v>
      </c>
      <c r="S126">
        <f t="shared" si="72"/>
        <v>0.0002500000000000835</v>
      </c>
      <c r="T126">
        <f t="shared" si="73"/>
        <v>0.00027999999999994696</v>
      </c>
    </row>
    <row r="127" spans="1:20" ht="12.75">
      <c r="A127" s="30">
        <v>18</v>
      </c>
      <c r="B127" s="41">
        <v>-2.200000237109353</v>
      </c>
      <c r="C127">
        <v>0.84039</v>
      </c>
      <c r="D127">
        <v>0.87699</v>
      </c>
      <c r="E127">
        <v>0.88963</v>
      </c>
      <c r="F127">
        <v>0.89411</v>
      </c>
      <c r="G127">
        <v>0.89627</v>
      </c>
      <c r="H127">
        <v>0.89711</v>
      </c>
      <c r="I127">
        <v>0.89782</v>
      </c>
      <c r="J127">
        <v>0.89811</v>
      </c>
      <c r="K127">
        <v>0.89842</v>
      </c>
      <c r="M127">
        <f t="shared" si="66"/>
        <v>0.03660000000000008</v>
      </c>
      <c r="N127">
        <f t="shared" si="67"/>
        <v>0.012639999999999985</v>
      </c>
      <c r="O127">
        <f t="shared" si="68"/>
        <v>0.0044799999999999285</v>
      </c>
      <c r="P127">
        <f t="shared" si="69"/>
        <v>0.0021600000000000508</v>
      </c>
      <c r="Q127">
        <f t="shared" si="70"/>
        <v>0.0008399999999999519</v>
      </c>
      <c r="R127">
        <f t="shared" si="71"/>
        <v>0.0007099999999999884</v>
      </c>
      <c r="S127">
        <f t="shared" si="72"/>
        <v>0.00029000000000001247</v>
      </c>
      <c r="T127">
        <f t="shared" si="73"/>
        <v>0.00031000000000003247</v>
      </c>
    </row>
    <row r="128" spans="1:20" ht="12.75">
      <c r="A128" s="30">
        <v>19</v>
      </c>
      <c r="B128" s="41">
        <v>-2.149999867728904</v>
      </c>
      <c r="C128">
        <v>0.83671</v>
      </c>
      <c r="D128">
        <v>0.87535</v>
      </c>
      <c r="E128">
        <v>0.88876</v>
      </c>
      <c r="F128">
        <v>0.89357</v>
      </c>
      <c r="G128">
        <v>0.89588</v>
      </c>
      <c r="H128">
        <v>0.89681</v>
      </c>
      <c r="I128">
        <v>0.89758</v>
      </c>
      <c r="J128">
        <v>0.89791</v>
      </c>
      <c r="K128">
        <v>0.89824</v>
      </c>
      <c r="M128">
        <f t="shared" si="66"/>
        <v>0.03864000000000001</v>
      </c>
      <c r="N128">
        <f t="shared" si="67"/>
        <v>0.013410000000000033</v>
      </c>
      <c r="O128">
        <f t="shared" si="68"/>
        <v>0.004809999999999981</v>
      </c>
      <c r="P128">
        <f t="shared" si="69"/>
        <v>0.0023100000000000342</v>
      </c>
      <c r="Q128">
        <f t="shared" si="70"/>
        <v>0.0009299999999999864</v>
      </c>
      <c r="R128">
        <f t="shared" si="71"/>
        <v>0.0007700000000000484</v>
      </c>
      <c r="S128">
        <f t="shared" si="72"/>
        <v>0.00032999999999994145</v>
      </c>
      <c r="T128">
        <f t="shared" si="73"/>
        <v>0.0003300000000000525</v>
      </c>
    </row>
    <row r="129" spans="1:20" ht="12.75">
      <c r="A129" s="30">
        <v>20</v>
      </c>
      <c r="B129" s="41">
        <v>-2.100000128334196</v>
      </c>
      <c r="C129">
        <v>0.83279</v>
      </c>
      <c r="D129">
        <v>0.87358</v>
      </c>
      <c r="E129">
        <v>0.88781</v>
      </c>
      <c r="F129">
        <v>0.89296</v>
      </c>
      <c r="G129">
        <v>0.89545</v>
      </c>
      <c r="H129">
        <v>0.89648</v>
      </c>
      <c r="I129">
        <v>0.89731</v>
      </c>
      <c r="J129">
        <v>0.89768</v>
      </c>
      <c r="K129">
        <v>0.89805</v>
      </c>
      <c r="M129">
        <f t="shared" si="66"/>
        <v>0.04078999999999999</v>
      </c>
      <c r="N129">
        <f t="shared" si="67"/>
        <v>0.014229999999999965</v>
      </c>
      <c r="O129">
        <f t="shared" si="68"/>
        <v>0.005149999999999988</v>
      </c>
      <c r="P129">
        <f t="shared" si="69"/>
        <v>0.0024899999999999922</v>
      </c>
      <c r="Q129">
        <f t="shared" si="70"/>
        <v>0.0010300000000000864</v>
      </c>
      <c r="R129">
        <f t="shared" si="71"/>
        <v>0.0008299999999999974</v>
      </c>
      <c r="S129">
        <f t="shared" si="72"/>
        <v>0.00036999999999998145</v>
      </c>
      <c r="T129">
        <f t="shared" si="73"/>
        <v>0.00036999999999998145</v>
      </c>
    </row>
    <row r="130" spans="1:20" ht="12.75">
      <c r="A130" s="30">
        <v>21</v>
      </c>
      <c r="B130" s="41">
        <v>-2.049999969853415</v>
      </c>
      <c r="C130">
        <v>0.82863</v>
      </c>
      <c r="D130">
        <v>0.87167</v>
      </c>
      <c r="E130">
        <v>0.88678</v>
      </c>
      <c r="F130">
        <v>0.8923</v>
      </c>
      <c r="G130">
        <v>0.89498</v>
      </c>
      <c r="H130">
        <v>0.89611</v>
      </c>
      <c r="I130">
        <v>0.89701</v>
      </c>
      <c r="J130">
        <v>0.89743</v>
      </c>
      <c r="K130">
        <v>0.89783</v>
      </c>
      <c r="M130">
        <f t="shared" si="66"/>
        <v>0.04303999999999997</v>
      </c>
      <c r="N130">
        <f t="shared" si="67"/>
        <v>0.015110000000000068</v>
      </c>
      <c r="O130">
        <f t="shared" si="68"/>
        <v>0.005519999999999969</v>
      </c>
      <c r="P130">
        <f t="shared" si="69"/>
        <v>0.0026800000000000157</v>
      </c>
      <c r="Q130">
        <f t="shared" si="70"/>
        <v>0.0011299999999999644</v>
      </c>
      <c r="R130">
        <f t="shared" si="71"/>
        <v>0.0009000000000000119</v>
      </c>
      <c r="S130">
        <f t="shared" si="72"/>
        <v>0.00041999999999997595</v>
      </c>
      <c r="T130">
        <f t="shared" si="73"/>
        <v>0.00040000000000006697</v>
      </c>
    </row>
    <row r="131" spans="1:20" ht="12.75">
      <c r="A131" s="30">
        <v>22</v>
      </c>
      <c r="B131" s="41">
        <v>-2</v>
      </c>
      <c r="C131">
        <v>0.8242</v>
      </c>
      <c r="D131">
        <v>0.86961</v>
      </c>
      <c r="E131">
        <v>0.88565</v>
      </c>
      <c r="F131">
        <v>0.89157</v>
      </c>
      <c r="G131">
        <v>0.89445</v>
      </c>
      <c r="H131">
        <v>0.89571</v>
      </c>
      <c r="I131">
        <v>0.89668</v>
      </c>
      <c r="J131">
        <v>0.89715</v>
      </c>
      <c r="K131">
        <v>0.89759</v>
      </c>
      <c r="M131">
        <f t="shared" si="66"/>
        <v>0.04540999999999995</v>
      </c>
      <c r="N131">
        <f t="shared" si="67"/>
        <v>0.016040000000000054</v>
      </c>
      <c r="O131">
        <f t="shared" si="68"/>
        <v>0.005919999999999925</v>
      </c>
      <c r="P131">
        <f t="shared" si="69"/>
        <v>0.0028799999999999937</v>
      </c>
      <c r="Q131">
        <f t="shared" si="70"/>
        <v>0.0012600000000000389</v>
      </c>
      <c r="R131">
        <f t="shared" si="71"/>
        <v>0.0009700000000000264</v>
      </c>
      <c r="S131">
        <f t="shared" si="72"/>
        <v>0.00046999999999997044</v>
      </c>
      <c r="T131">
        <f t="shared" si="73"/>
        <v>0.00043999999999999595</v>
      </c>
    </row>
    <row r="132" spans="1:20" ht="12.75">
      <c r="A132" s="30">
        <v>23</v>
      </c>
      <c r="B132" s="41">
        <v>-1.9499994017142384</v>
      </c>
      <c r="C132">
        <v>0.81968</v>
      </c>
      <c r="D132">
        <v>0.86739</v>
      </c>
      <c r="E132">
        <v>0.88442</v>
      </c>
      <c r="F132">
        <v>0.89077</v>
      </c>
      <c r="G132">
        <v>0.89387</v>
      </c>
      <c r="H132">
        <v>0.89525</v>
      </c>
      <c r="I132">
        <v>0.89631</v>
      </c>
      <c r="J132">
        <v>0.89684</v>
      </c>
      <c r="K132">
        <v>0.89732</v>
      </c>
      <c r="M132">
        <f t="shared" si="66"/>
        <v>0.04771000000000003</v>
      </c>
      <c r="N132">
        <f t="shared" si="67"/>
        <v>0.01702999999999999</v>
      </c>
      <c r="O132">
        <f t="shared" si="68"/>
        <v>0.006349999999999967</v>
      </c>
      <c r="P132">
        <f t="shared" si="69"/>
        <v>0.0031000000000001027</v>
      </c>
      <c r="Q132">
        <f t="shared" si="70"/>
        <v>0.0013799999999999368</v>
      </c>
      <c r="R132">
        <f t="shared" si="71"/>
        <v>0.001060000000000061</v>
      </c>
      <c r="S132">
        <f t="shared" si="72"/>
        <v>0.0005299999999999194</v>
      </c>
      <c r="T132">
        <f t="shared" si="73"/>
        <v>0.00048000000000003595</v>
      </c>
    </row>
    <row r="133" spans="1:20" ht="12.75">
      <c r="A133" s="30">
        <v>24</v>
      </c>
      <c r="B133" s="41">
        <v>-1.899998417198648</v>
      </c>
      <c r="C133">
        <v>0.81532</v>
      </c>
      <c r="D133">
        <v>0.86499</v>
      </c>
      <c r="E133">
        <v>0.88307</v>
      </c>
      <c r="F133">
        <v>0.88989</v>
      </c>
      <c r="G133">
        <v>0.89323</v>
      </c>
      <c r="H133">
        <v>0.89475</v>
      </c>
      <c r="I133">
        <v>0.8959</v>
      </c>
      <c r="J133">
        <v>0.89649</v>
      </c>
      <c r="K133">
        <v>0.89702</v>
      </c>
      <c r="M133">
        <f t="shared" si="66"/>
        <v>0.04966999999999999</v>
      </c>
      <c r="N133">
        <f t="shared" si="67"/>
        <v>0.018079999999999985</v>
      </c>
      <c r="O133">
        <f t="shared" si="68"/>
        <v>0.006819999999999937</v>
      </c>
      <c r="P133">
        <f t="shared" si="69"/>
        <v>0.0033400000000000096</v>
      </c>
      <c r="Q133">
        <f t="shared" si="70"/>
        <v>0.0015200000000000768</v>
      </c>
      <c r="R133">
        <f t="shared" si="71"/>
        <v>0.0011499999999999844</v>
      </c>
      <c r="S133">
        <f t="shared" si="72"/>
        <v>0.0005899999999999794</v>
      </c>
      <c r="T133">
        <f t="shared" si="73"/>
        <v>0.0005300000000000304</v>
      </c>
    </row>
    <row r="134" spans="1:20" ht="12.75">
      <c r="A134" s="30">
        <v>25</v>
      </c>
      <c r="B134" s="41">
        <v>-1.8499992450778628</v>
      </c>
      <c r="C134">
        <v>0.80883</v>
      </c>
      <c r="D134">
        <v>0.86241</v>
      </c>
      <c r="E134">
        <v>0.88161</v>
      </c>
      <c r="F134">
        <v>0.88892</v>
      </c>
      <c r="G134">
        <v>0.89252</v>
      </c>
      <c r="H134">
        <v>0.8942</v>
      </c>
      <c r="I134">
        <v>0.89544</v>
      </c>
      <c r="J134">
        <v>0.89611</v>
      </c>
      <c r="K134">
        <v>0.89669</v>
      </c>
      <c r="M134">
        <f t="shared" si="66"/>
        <v>0.05357999999999996</v>
      </c>
      <c r="N134">
        <f t="shared" si="67"/>
        <v>0.019199999999999995</v>
      </c>
      <c r="O134">
        <f t="shared" si="68"/>
        <v>0.007310000000000039</v>
      </c>
      <c r="P134">
        <f t="shared" si="69"/>
        <v>0.0035999999999999366</v>
      </c>
      <c r="Q134">
        <f t="shared" si="70"/>
        <v>0.0016800000000000148</v>
      </c>
      <c r="R134">
        <f t="shared" si="71"/>
        <v>0.0012400000000000189</v>
      </c>
      <c r="S134">
        <f t="shared" si="72"/>
        <v>0.0006699999999999484</v>
      </c>
      <c r="T134">
        <f t="shared" si="73"/>
        <v>0.0005800000000000249</v>
      </c>
    </row>
    <row r="135" spans="1:20" ht="12.75">
      <c r="A135" s="30">
        <v>26</v>
      </c>
      <c r="B135" s="41">
        <v>-1.8000008748032033</v>
      </c>
      <c r="C135">
        <v>0.80354</v>
      </c>
      <c r="D135">
        <v>0.85962</v>
      </c>
      <c r="E135">
        <v>0.88</v>
      </c>
      <c r="F135">
        <v>0.88786</v>
      </c>
      <c r="G135">
        <v>0.89174</v>
      </c>
      <c r="H135">
        <v>0.89358</v>
      </c>
      <c r="I135">
        <v>0.89494</v>
      </c>
      <c r="J135">
        <v>0.89568</v>
      </c>
      <c r="K135">
        <v>0.89632</v>
      </c>
      <c r="M135">
        <f t="shared" si="66"/>
        <v>0.05608000000000002</v>
      </c>
      <c r="N135">
        <f t="shared" si="67"/>
        <v>0.020379999999999954</v>
      </c>
      <c r="O135">
        <f t="shared" si="68"/>
        <v>0.007859999999999978</v>
      </c>
      <c r="P135">
        <f t="shared" si="69"/>
        <v>0.0038799999999999946</v>
      </c>
      <c r="Q135">
        <f t="shared" si="70"/>
        <v>0.0018400000000000638</v>
      </c>
      <c r="R135">
        <f t="shared" si="71"/>
        <v>0.0013599999999999168</v>
      </c>
      <c r="S135">
        <f t="shared" si="72"/>
        <v>0.0007400000000000739</v>
      </c>
      <c r="T135">
        <f t="shared" si="73"/>
        <v>0.0006399999999999739</v>
      </c>
    </row>
    <row r="136" spans="1:20" ht="12.75">
      <c r="A136" s="30">
        <v>27</v>
      </c>
      <c r="B136" s="41">
        <v>-1.7499998559187062</v>
      </c>
      <c r="C136">
        <v>0.79744</v>
      </c>
      <c r="D136">
        <v>0.8566</v>
      </c>
      <c r="E136">
        <v>0.87825</v>
      </c>
      <c r="F136">
        <v>0.88669</v>
      </c>
      <c r="G136">
        <v>0.89087</v>
      </c>
      <c r="H136">
        <v>0.8929</v>
      </c>
      <c r="I136">
        <v>0.89438</v>
      </c>
      <c r="J136">
        <v>0.8952</v>
      </c>
      <c r="K136">
        <v>0.89591</v>
      </c>
      <c r="M136">
        <f t="shared" si="66"/>
        <v>0.05915999999999999</v>
      </c>
      <c r="N136">
        <f t="shared" si="67"/>
        <v>0.021649999999999947</v>
      </c>
      <c r="O136">
        <f t="shared" si="68"/>
        <v>0.008440000000000003</v>
      </c>
      <c r="P136">
        <f t="shared" si="69"/>
        <v>0.0041800000000000725</v>
      </c>
      <c r="Q136">
        <f t="shared" si="70"/>
        <v>0.0020299999999999763</v>
      </c>
      <c r="R136">
        <f t="shared" si="71"/>
        <v>0.0014799999999999258</v>
      </c>
      <c r="S136">
        <f t="shared" si="72"/>
        <v>0.0008200000000000429</v>
      </c>
      <c r="T136">
        <f t="shared" si="73"/>
        <v>0.0007099999999999884</v>
      </c>
    </row>
    <row r="137" spans="1:20" ht="12.75">
      <c r="A137" s="30">
        <v>28</v>
      </c>
      <c r="B137" s="41">
        <v>-1.7000005038830162</v>
      </c>
      <c r="C137">
        <v>0.79111</v>
      </c>
      <c r="D137">
        <v>0.85335</v>
      </c>
      <c r="E137">
        <v>0.87634</v>
      </c>
      <c r="F137">
        <v>0.88539</v>
      </c>
      <c r="G137">
        <v>0.88991</v>
      </c>
      <c r="H137">
        <v>0.89214</v>
      </c>
      <c r="I137">
        <v>0.89375</v>
      </c>
      <c r="J137">
        <v>0.89467</v>
      </c>
      <c r="K137">
        <v>0.89545</v>
      </c>
      <c r="M137">
        <f t="shared" si="66"/>
        <v>0.06224000000000007</v>
      </c>
      <c r="N137">
        <f t="shared" si="67"/>
        <v>0.022989999999999955</v>
      </c>
      <c r="O137">
        <f t="shared" si="68"/>
        <v>0.009050000000000002</v>
      </c>
      <c r="P137">
        <f t="shared" si="69"/>
        <v>0.0045199999999999685</v>
      </c>
      <c r="Q137">
        <f t="shared" si="70"/>
        <v>0.0022300000000000653</v>
      </c>
      <c r="R137">
        <f t="shared" si="71"/>
        <v>0.0016100000000000003</v>
      </c>
      <c r="S137">
        <f t="shared" si="72"/>
        <v>0.0009199999999999209</v>
      </c>
      <c r="T137">
        <f t="shared" si="73"/>
        <v>0.0007800000000000029</v>
      </c>
    </row>
    <row r="138" spans="1:20" ht="12.75">
      <c r="A138" s="30">
        <v>29</v>
      </c>
      <c r="B138" s="41">
        <v>-1.6500002208734552</v>
      </c>
      <c r="C138">
        <v>0.78438</v>
      </c>
      <c r="D138">
        <v>0.84983</v>
      </c>
      <c r="E138">
        <v>0.87425</v>
      </c>
      <c r="F138">
        <v>0.88397</v>
      </c>
      <c r="G138">
        <v>0.88885</v>
      </c>
      <c r="H138">
        <v>0.8913</v>
      </c>
      <c r="I138">
        <v>0.89306</v>
      </c>
      <c r="J138">
        <v>0.89408</v>
      </c>
      <c r="K138">
        <v>0.89493</v>
      </c>
      <c r="M138">
        <f t="shared" si="66"/>
        <v>0.06545000000000001</v>
      </c>
      <c r="N138">
        <f t="shared" si="67"/>
        <v>0.024419999999999997</v>
      </c>
      <c r="O138">
        <f t="shared" si="68"/>
        <v>0.009720000000000062</v>
      </c>
      <c r="P138">
        <f t="shared" si="69"/>
        <v>0.0048799999999999955</v>
      </c>
      <c r="Q138">
        <f t="shared" si="70"/>
        <v>0.002449999999999952</v>
      </c>
      <c r="R138">
        <f t="shared" si="71"/>
        <v>0.0017599999999999838</v>
      </c>
      <c r="S138">
        <f t="shared" si="72"/>
        <v>0.0010200000000000209</v>
      </c>
      <c r="T138">
        <f t="shared" si="73"/>
        <v>0.0008500000000000174</v>
      </c>
    </row>
    <row r="139" spans="1:20" ht="12.75">
      <c r="A139" s="30">
        <v>30</v>
      </c>
      <c r="B139" s="41">
        <v>-1.59999938302362</v>
      </c>
      <c r="C139">
        <v>0.77719</v>
      </c>
      <c r="D139">
        <v>0.84603</v>
      </c>
      <c r="E139">
        <v>0.87196</v>
      </c>
      <c r="F139">
        <v>0.88241</v>
      </c>
      <c r="G139">
        <v>0.88768</v>
      </c>
      <c r="H139">
        <v>0.89037</v>
      </c>
      <c r="I139">
        <v>0.89229</v>
      </c>
      <c r="J139">
        <v>0.89343</v>
      </c>
      <c r="K139">
        <v>0.89436</v>
      </c>
      <c r="M139">
        <f t="shared" si="66"/>
        <v>0.0688399999999999</v>
      </c>
      <c r="N139">
        <f t="shared" si="67"/>
        <v>0.02593000000000001</v>
      </c>
      <c r="O139">
        <f t="shared" si="68"/>
        <v>0.01045000000000007</v>
      </c>
      <c r="P139">
        <f t="shared" si="69"/>
        <v>0.005269999999999997</v>
      </c>
      <c r="Q139">
        <f t="shared" si="70"/>
        <v>0.00268999999999997</v>
      </c>
      <c r="R139">
        <f t="shared" si="71"/>
        <v>0.0019200000000000328</v>
      </c>
      <c r="S139">
        <f t="shared" si="72"/>
        <v>0.0011399999999999189</v>
      </c>
      <c r="T139">
        <f t="shared" si="73"/>
        <v>0.0009300000000000974</v>
      </c>
    </row>
    <row r="140" spans="1:20" ht="12.75">
      <c r="A140" s="30">
        <v>31</v>
      </c>
      <c r="B140" s="41">
        <v>-1.5500004516890253</v>
      </c>
      <c r="C140">
        <v>0.76956</v>
      </c>
      <c r="D140">
        <v>0.84193</v>
      </c>
      <c r="E140">
        <v>0.86946</v>
      </c>
      <c r="F140">
        <v>0.88069</v>
      </c>
      <c r="G140">
        <v>0.88639</v>
      </c>
      <c r="H140">
        <v>0.88934</v>
      </c>
      <c r="I140">
        <v>0.89143</v>
      </c>
      <c r="J140">
        <v>0.8927</v>
      </c>
      <c r="K140">
        <v>0.89373</v>
      </c>
      <c r="M140">
        <f t="shared" si="66"/>
        <v>0.07236999999999993</v>
      </c>
      <c r="N140">
        <f t="shared" si="67"/>
        <v>0.027530000000000054</v>
      </c>
      <c r="O140">
        <f t="shared" si="68"/>
        <v>0.011229999999999962</v>
      </c>
      <c r="P140">
        <f t="shared" si="69"/>
        <v>0.005700000000000038</v>
      </c>
      <c r="Q140">
        <f t="shared" si="70"/>
        <v>0.002950000000000008</v>
      </c>
      <c r="R140">
        <f t="shared" si="71"/>
        <v>0.0020899999999999253</v>
      </c>
      <c r="S140">
        <f t="shared" si="72"/>
        <v>0.0012700000000001044</v>
      </c>
      <c r="T140">
        <f t="shared" si="73"/>
        <v>0.0010299999999999754</v>
      </c>
    </row>
    <row r="141" spans="1:20" ht="12.75">
      <c r="A141" s="30">
        <v>32</v>
      </c>
      <c r="B141" s="41">
        <v>-1.4999996786570646</v>
      </c>
      <c r="C141">
        <v>0.76145</v>
      </c>
      <c r="D141">
        <v>0.83749</v>
      </c>
      <c r="E141">
        <v>0.86673</v>
      </c>
      <c r="F141">
        <v>0.87879</v>
      </c>
      <c r="G141">
        <v>0.88495</v>
      </c>
      <c r="H141">
        <v>0.8882</v>
      </c>
      <c r="I141">
        <v>0.89048</v>
      </c>
      <c r="J141">
        <v>0.89189</v>
      </c>
      <c r="K141">
        <v>0.89302</v>
      </c>
      <c r="M141">
        <f t="shared" si="66"/>
        <v>0.07604</v>
      </c>
      <c r="N141">
        <f t="shared" si="67"/>
        <v>0.029240000000000044</v>
      </c>
      <c r="O141">
        <f t="shared" si="68"/>
        <v>0.01205999999999996</v>
      </c>
      <c r="P141">
        <f t="shared" si="69"/>
        <v>0.006160000000000054</v>
      </c>
      <c r="Q141">
        <f t="shared" si="70"/>
        <v>0.003249999999999975</v>
      </c>
      <c r="R141">
        <f t="shared" si="71"/>
        <v>0.0022800000000000598</v>
      </c>
      <c r="S141">
        <f t="shared" si="72"/>
        <v>0.0014099999999999113</v>
      </c>
      <c r="T141">
        <f t="shared" si="73"/>
        <v>0.0011300000000000754</v>
      </c>
    </row>
    <row r="142" spans="1:20" ht="12.75">
      <c r="A142" s="30">
        <v>33</v>
      </c>
      <c r="B142" s="41">
        <v>-1.4500004764253318</v>
      </c>
      <c r="C142">
        <v>0.75286</v>
      </c>
      <c r="D142">
        <v>0.8327</v>
      </c>
      <c r="E142">
        <v>0.86374</v>
      </c>
      <c r="F142">
        <v>0.8767</v>
      </c>
      <c r="G142">
        <v>0.88337</v>
      </c>
      <c r="H142">
        <v>0.88693</v>
      </c>
      <c r="I142">
        <v>0.88943</v>
      </c>
      <c r="J142">
        <v>0.89098</v>
      </c>
      <c r="K142">
        <v>0.89223</v>
      </c>
      <c r="M142">
        <f t="shared" si="66"/>
        <v>0.07984000000000002</v>
      </c>
      <c r="N142">
        <f t="shared" si="67"/>
        <v>0.031039999999999957</v>
      </c>
      <c r="O142">
        <f t="shared" si="68"/>
        <v>0.012960000000000083</v>
      </c>
      <c r="P142">
        <f t="shared" si="69"/>
        <v>0.006669999999999954</v>
      </c>
      <c r="Q142">
        <f t="shared" si="70"/>
        <v>0.0035600000000000076</v>
      </c>
      <c r="R142">
        <f t="shared" si="71"/>
        <v>0.0025000000000000577</v>
      </c>
      <c r="S142">
        <f t="shared" si="72"/>
        <v>0.0015499999999999403</v>
      </c>
      <c r="T142">
        <f t="shared" si="73"/>
        <v>0.0012499999999999734</v>
      </c>
    </row>
    <row r="143" spans="1:20" ht="12.75">
      <c r="A143" s="30">
        <v>34</v>
      </c>
      <c r="B143" s="41">
        <v>-1.4000001860565798</v>
      </c>
      <c r="C143">
        <v>0.74373</v>
      </c>
      <c r="D143">
        <v>0.82752</v>
      </c>
      <c r="E143">
        <v>0.86048</v>
      </c>
      <c r="F143">
        <v>0.8744</v>
      </c>
      <c r="G143">
        <v>0.88162</v>
      </c>
      <c r="H143">
        <v>0.88552</v>
      </c>
      <c r="I143">
        <v>0.88826</v>
      </c>
      <c r="J143">
        <v>0.88998</v>
      </c>
      <c r="K143">
        <v>0.89135</v>
      </c>
      <c r="M143">
        <f aca="true" t="shared" si="74" ref="M143:M174">D143-C143</f>
        <v>0.08379000000000003</v>
      </c>
      <c r="N143">
        <f aca="true" t="shared" si="75" ref="N143:N174">E143-D143</f>
        <v>0.03295999999999999</v>
      </c>
      <c r="O143">
        <f aca="true" t="shared" si="76" ref="O143:O174">F143-E143</f>
        <v>0.013919999999999932</v>
      </c>
      <c r="P143">
        <f aca="true" t="shared" si="77" ref="P143:P174">G143-F143</f>
        <v>0.007220000000000004</v>
      </c>
      <c r="Q143">
        <f aca="true" t="shared" si="78" ref="Q143:Q174">H143-G143</f>
        <v>0.0039000000000000146</v>
      </c>
      <c r="R143">
        <f aca="true" t="shared" si="79" ref="R143:R174">I143-H143</f>
        <v>0.0027400000000000757</v>
      </c>
      <c r="S143">
        <f aca="true" t="shared" si="80" ref="S143:S174">J143-I143</f>
        <v>0.0017199999999999438</v>
      </c>
      <c r="T143">
        <f aca="true" t="shared" si="81" ref="T143:T174">K143-J143</f>
        <v>0.0013699999999999823</v>
      </c>
    </row>
    <row r="144" spans="1:20" ht="12.75">
      <c r="A144" s="30">
        <v>35</v>
      </c>
      <c r="B144" s="41">
        <v>-1.3499996034631485</v>
      </c>
      <c r="C144">
        <v>0.73407</v>
      </c>
      <c r="D144">
        <v>0.82193</v>
      </c>
      <c r="E144">
        <v>0.85691</v>
      </c>
      <c r="F144">
        <v>0.87187</v>
      </c>
      <c r="G144">
        <v>0.87968</v>
      </c>
      <c r="H144">
        <v>0.88396</v>
      </c>
      <c r="I144">
        <v>0.88695</v>
      </c>
      <c r="J144">
        <v>0.88886</v>
      </c>
      <c r="K144">
        <v>0.89038</v>
      </c>
      <c r="M144">
        <f t="shared" si="74"/>
        <v>0.08786000000000005</v>
      </c>
      <c r="N144">
        <f t="shared" si="75"/>
        <v>0.0349799999999999</v>
      </c>
      <c r="O144">
        <f t="shared" si="76"/>
        <v>0.014960000000000084</v>
      </c>
      <c r="P144">
        <f t="shared" si="77"/>
        <v>0.007809999999999984</v>
      </c>
      <c r="Q144">
        <f t="shared" si="78"/>
        <v>0.0042799999999999505</v>
      </c>
      <c r="R144">
        <f t="shared" si="79"/>
        <v>0.002990000000000048</v>
      </c>
      <c r="S144">
        <f t="shared" si="80"/>
        <v>0.0019099999999999673</v>
      </c>
      <c r="T144">
        <f t="shared" si="81"/>
        <v>0.0015199999999999658</v>
      </c>
    </row>
    <row r="145" spans="1:20" ht="12.75">
      <c r="A145" s="30">
        <v>36</v>
      </c>
      <c r="B145" s="41">
        <v>-1.3000002024454176</v>
      </c>
      <c r="C145">
        <v>0.72384</v>
      </c>
      <c r="D145">
        <v>0.81589</v>
      </c>
      <c r="E145">
        <v>0.85301</v>
      </c>
      <c r="F145">
        <v>0.86909</v>
      </c>
      <c r="G145">
        <v>0.87754</v>
      </c>
      <c r="H145">
        <v>0.88223</v>
      </c>
      <c r="I145">
        <v>0.88551</v>
      </c>
      <c r="J145">
        <v>0.88762</v>
      </c>
      <c r="K145">
        <v>0.88929</v>
      </c>
      <c r="M145">
        <f t="shared" si="74"/>
        <v>0.09204999999999997</v>
      </c>
      <c r="N145">
        <f t="shared" si="75"/>
        <v>0.03712000000000004</v>
      </c>
      <c r="O145">
        <f t="shared" si="76"/>
        <v>0.016079999999999983</v>
      </c>
      <c r="P145">
        <f t="shared" si="77"/>
        <v>0.008449999999999958</v>
      </c>
      <c r="Q145">
        <f t="shared" si="78"/>
        <v>0.004689999999999972</v>
      </c>
      <c r="R145">
        <f t="shared" si="79"/>
        <v>0.0032800000000000606</v>
      </c>
      <c r="S145">
        <f t="shared" si="80"/>
        <v>0.0021099999999999453</v>
      </c>
      <c r="T145">
        <f t="shared" si="81"/>
        <v>0.0016700000000000603</v>
      </c>
    </row>
    <row r="146" spans="1:20" ht="12.75">
      <c r="A146" s="30">
        <v>37</v>
      </c>
      <c r="B146" s="41">
        <v>-1.2500002511435826</v>
      </c>
      <c r="C146">
        <v>0.71301</v>
      </c>
      <c r="D146">
        <v>0.80936</v>
      </c>
      <c r="E146">
        <v>0.84874</v>
      </c>
      <c r="F146">
        <v>0.86603</v>
      </c>
      <c r="G146">
        <v>0.87518</v>
      </c>
      <c r="H146">
        <v>0.88032</v>
      </c>
      <c r="I146">
        <v>0.8839</v>
      </c>
      <c r="J146">
        <v>0.88624</v>
      </c>
      <c r="K146">
        <v>0.88808</v>
      </c>
      <c r="M146">
        <f t="shared" si="74"/>
        <v>0.09634999999999994</v>
      </c>
      <c r="N146">
        <f t="shared" si="75"/>
        <v>0.03938000000000008</v>
      </c>
      <c r="O146">
        <f t="shared" si="76"/>
        <v>0.017289999999999917</v>
      </c>
      <c r="P146">
        <f t="shared" si="77"/>
        <v>0.009149999999999991</v>
      </c>
      <c r="Q146">
        <f t="shared" si="78"/>
        <v>0.005140000000000033</v>
      </c>
      <c r="R146">
        <f t="shared" si="79"/>
        <v>0.0035800000000000276</v>
      </c>
      <c r="S146">
        <f t="shared" si="80"/>
        <v>0.0023400000000000087</v>
      </c>
      <c r="T146">
        <f t="shared" si="81"/>
        <v>0.0018399999999999528</v>
      </c>
    </row>
    <row r="147" spans="1:20" ht="12.75">
      <c r="A147" s="30">
        <v>38</v>
      </c>
      <c r="B147" s="41">
        <v>-1.2000002371093532</v>
      </c>
      <c r="C147">
        <v>0.70155</v>
      </c>
      <c r="D147">
        <v>0.80232</v>
      </c>
      <c r="E147">
        <v>0.84409</v>
      </c>
      <c r="F147">
        <v>0.86265</v>
      </c>
      <c r="G147">
        <v>0.87257</v>
      </c>
      <c r="H147">
        <v>0.8782</v>
      </c>
      <c r="I147">
        <v>0.88212</v>
      </c>
      <c r="J147">
        <v>0.8847</v>
      </c>
      <c r="K147">
        <v>0.88673</v>
      </c>
      <c r="M147">
        <f t="shared" si="74"/>
        <v>0.10077000000000003</v>
      </c>
      <c r="N147">
        <f t="shared" si="75"/>
        <v>0.041769999999999974</v>
      </c>
      <c r="O147">
        <f t="shared" si="76"/>
        <v>0.01856000000000002</v>
      </c>
      <c r="P147">
        <f t="shared" si="77"/>
        <v>0.009919999999999929</v>
      </c>
      <c r="Q147">
        <f t="shared" si="78"/>
        <v>0.005630000000000024</v>
      </c>
      <c r="R147">
        <f t="shared" si="79"/>
        <v>0.003920000000000035</v>
      </c>
      <c r="S147">
        <f t="shared" si="80"/>
        <v>0.0025800000000000267</v>
      </c>
      <c r="T147">
        <f t="shared" si="81"/>
        <v>0.0020299999999999763</v>
      </c>
    </row>
    <row r="148" spans="1:20" ht="12.75">
      <c r="A148" s="30">
        <v>39</v>
      </c>
      <c r="B148" s="41">
        <v>-1.1499998677289038</v>
      </c>
      <c r="C148">
        <v>0.68944</v>
      </c>
      <c r="D148">
        <v>0.79471</v>
      </c>
      <c r="E148">
        <v>0.839</v>
      </c>
      <c r="F148">
        <v>0.85894</v>
      </c>
      <c r="G148">
        <v>0.86968</v>
      </c>
      <c r="H148">
        <v>0.87585</v>
      </c>
      <c r="I148">
        <v>0.88014</v>
      </c>
      <c r="J148">
        <v>0.883</v>
      </c>
      <c r="K148">
        <v>0.88523</v>
      </c>
      <c r="M148">
        <f t="shared" si="74"/>
        <v>0.10526999999999997</v>
      </c>
      <c r="N148">
        <f t="shared" si="75"/>
        <v>0.04428999999999994</v>
      </c>
      <c r="O148">
        <f t="shared" si="76"/>
        <v>0.01994000000000007</v>
      </c>
      <c r="P148">
        <f t="shared" si="77"/>
        <v>0.010739999999999972</v>
      </c>
      <c r="Q148">
        <f t="shared" si="78"/>
        <v>0.006170000000000009</v>
      </c>
      <c r="R148">
        <f t="shared" si="79"/>
        <v>0.004290000000000016</v>
      </c>
      <c r="S148">
        <f t="shared" si="80"/>
        <v>0.0028599999999999737</v>
      </c>
      <c r="T148">
        <f t="shared" si="81"/>
        <v>0.0022299999999999542</v>
      </c>
    </row>
    <row r="149" spans="1:20" ht="12.75">
      <c r="A149" s="30">
        <v>40</v>
      </c>
      <c r="B149" s="41">
        <v>-1.100000128334196</v>
      </c>
      <c r="C149">
        <v>0.67666</v>
      </c>
      <c r="D149">
        <v>0.78651</v>
      </c>
      <c r="E149">
        <v>0.83344</v>
      </c>
      <c r="F149">
        <v>0.85487</v>
      </c>
      <c r="G149">
        <v>0.86649</v>
      </c>
      <c r="H149">
        <v>0.87324</v>
      </c>
      <c r="I149">
        <v>0.87794</v>
      </c>
      <c r="J149">
        <v>0.8811</v>
      </c>
      <c r="K149">
        <v>0.88356</v>
      </c>
      <c r="M149">
        <f t="shared" si="74"/>
        <v>0.10985</v>
      </c>
      <c r="N149">
        <f t="shared" si="75"/>
        <v>0.046929999999999916</v>
      </c>
      <c r="O149">
        <f t="shared" si="76"/>
        <v>0.02143000000000006</v>
      </c>
      <c r="P149">
        <f t="shared" si="77"/>
        <v>0.011619999999999964</v>
      </c>
      <c r="Q149">
        <f t="shared" si="78"/>
        <v>0.006750000000000034</v>
      </c>
      <c r="R149">
        <f t="shared" si="79"/>
        <v>0.0047000000000000375</v>
      </c>
      <c r="S149">
        <f t="shared" si="80"/>
        <v>0.0031599999999999406</v>
      </c>
      <c r="T149">
        <f t="shared" si="81"/>
        <v>0.0024600000000000177</v>
      </c>
    </row>
    <row r="150" spans="1:20" ht="12.75">
      <c r="A150" s="30">
        <v>41</v>
      </c>
      <c r="B150" s="41">
        <v>-1.0499999698534153</v>
      </c>
      <c r="C150">
        <v>0.66318</v>
      </c>
      <c r="D150">
        <v>0.77767</v>
      </c>
      <c r="E150">
        <v>0.82737</v>
      </c>
      <c r="F150">
        <v>0.85038</v>
      </c>
      <c r="G150">
        <v>0.86297</v>
      </c>
      <c r="H150">
        <v>0.87036</v>
      </c>
      <c r="I150">
        <v>0.8755</v>
      </c>
      <c r="J150">
        <v>0.87899</v>
      </c>
      <c r="K150">
        <v>0.88171</v>
      </c>
      <c r="M150">
        <f t="shared" si="74"/>
        <v>0.11448999999999998</v>
      </c>
      <c r="N150">
        <f t="shared" si="75"/>
        <v>0.04970000000000008</v>
      </c>
      <c r="O150">
        <f t="shared" si="76"/>
        <v>0.023009999999999975</v>
      </c>
      <c r="P150">
        <f t="shared" si="77"/>
        <v>0.01258999999999999</v>
      </c>
      <c r="Q150">
        <f t="shared" si="78"/>
        <v>0.007390000000000008</v>
      </c>
      <c r="R150">
        <f t="shared" si="79"/>
        <v>0.005139999999999922</v>
      </c>
      <c r="S150">
        <f t="shared" si="80"/>
        <v>0.003490000000000104</v>
      </c>
      <c r="T150">
        <f t="shared" si="81"/>
        <v>0.0027199999999999447</v>
      </c>
    </row>
    <row r="151" spans="1:20" ht="12.75">
      <c r="A151" s="30">
        <v>42</v>
      </c>
      <c r="B151" s="41">
        <v>-1</v>
      </c>
      <c r="C151">
        <v>0.64899</v>
      </c>
      <c r="D151">
        <v>0.76814</v>
      </c>
      <c r="E151">
        <v>0.82075</v>
      </c>
      <c r="F151">
        <v>0.84545</v>
      </c>
      <c r="G151">
        <v>0.85909</v>
      </c>
      <c r="H151">
        <v>0.86716</v>
      </c>
      <c r="I151">
        <v>0.8728</v>
      </c>
      <c r="J151">
        <v>0.87665</v>
      </c>
      <c r="K151">
        <v>0.87964</v>
      </c>
      <c r="M151">
        <f t="shared" si="74"/>
        <v>0.11915000000000009</v>
      </c>
      <c r="N151">
        <f t="shared" si="75"/>
        <v>0.052609999999999935</v>
      </c>
      <c r="O151">
        <f t="shared" si="76"/>
        <v>0.024700000000000055</v>
      </c>
      <c r="P151">
        <f t="shared" si="77"/>
        <v>0.013639999999999985</v>
      </c>
      <c r="Q151">
        <f t="shared" si="78"/>
        <v>0.008070000000000022</v>
      </c>
      <c r="R151">
        <f t="shared" si="79"/>
        <v>0.005639999999999978</v>
      </c>
      <c r="S151">
        <f t="shared" si="80"/>
        <v>0.00385000000000002</v>
      </c>
      <c r="T151">
        <f t="shared" si="81"/>
        <v>0.002989999999999937</v>
      </c>
    </row>
    <row r="152" spans="1:20" ht="12.75">
      <c r="A152" s="30">
        <v>43</v>
      </c>
      <c r="B152" s="41">
        <v>-0.9499994017142384</v>
      </c>
      <c r="C152">
        <v>0.63406</v>
      </c>
      <c r="D152">
        <v>0.75789</v>
      </c>
      <c r="E152">
        <v>0.81354</v>
      </c>
      <c r="F152">
        <v>0.84004</v>
      </c>
      <c r="G152">
        <v>0.8548</v>
      </c>
      <c r="H152">
        <v>0.86363</v>
      </c>
      <c r="I152">
        <v>0.8698</v>
      </c>
      <c r="J152">
        <v>0.87405</v>
      </c>
      <c r="K152">
        <v>0.87734</v>
      </c>
      <c r="M152">
        <f t="shared" si="74"/>
        <v>0.12383</v>
      </c>
      <c r="N152">
        <f t="shared" si="75"/>
        <v>0.05565000000000009</v>
      </c>
      <c r="O152">
        <f t="shared" si="76"/>
        <v>0.026499999999999968</v>
      </c>
      <c r="P152">
        <f t="shared" si="77"/>
        <v>0.014759999999999995</v>
      </c>
      <c r="Q152">
        <f t="shared" si="78"/>
        <v>0.008830000000000005</v>
      </c>
      <c r="R152">
        <f t="shared" si="79"/>
        <v>0.006170000000000009</v>
      </c>
      <c r="S152">
        <f t="shared" si="80"/>
        <v>0.004249999999999976</v>
      </c>
      <c r="T152">
        <f t="shared" si="81"/>
        <v>0.003290000000000015</v>
      </c>
    </row>
    <row r="153" spans="1:20" ht="12.75">
      <c r="A153" s="30">
        <v>44</v>
      </c>
      <c r="B153" s="41">
        <v>-0.8999984171986479</v>
      </c>
      <c r="C153">
        <v>0.61838</v>
      </c>
      <c r="D153">
        <v>0.74686</v>
      </c>
      <c r="E153">
        <v>0.80567</v>
      </c>
      <c r="F153">
        <v>0.83409</v>
      </c>
      <c r="G153">
        <v>0.85007</v>
      </c>
      <c r="H153">
        <v>0.85972</v>
      </c>
      <c r="I153">
        <v>0.86647</v>
      </c>
      <c r="J153">
        <v>0.87116</v>
      </c>
      <c r="K153">
        <v>0.87479</v>
      </c>
      <c r="M153">
        <f t="shared" si="74"/>
        <v>0.12847999999999993</v>
      </c>
      <c r="N153">
        <f t="shared" si="75"/>
        <v>0.05881000000000003</v>
      </c>
      <c r="O153">
        <f t="shared" si="76"/>
        <v>0.02842</v>
      </c>
      <c r="P153">
        <f t="shared" si="77"/>
        <v>0.015979999999999994</v>
      </c>
      <c r="Q153">
        <f t="shared" si="78"/>
        <v>0.009650000000000047</v>
      </c>
      <c r="R153">
        <f t="shared" si="79"/>
        <v>0.006749999999999923</v>
      </c>
      <c r="S153">
        <f t="shared" si="80"/>
        <v>0.004690000000000083</v>
      </c>
      <c r="T153">
        <f t="shared" si="81"/>
        <v>0.003629999999999911</v>
      </c>
    </row>
    <row r="154" spans="1:20" ht="12.75">
      <c r="A154" s="30">
        <v>45</v>
      </c>
      <c r="B154" s="41">
        <v>-0.8499992450778628</v>
      </c>
      <c r="C154">
        <v>0.60195</v>
      </c>
      <c r="D154">
        <v>0.73501</v>
      </c>
      <c r="E154">
        <v>0.7971</v>
      </c>
      <c r="F154">
        <v>0.82757</v>
      </c>
      <c r="G154">
        <v>0.84485</v>
      </c>
      <c r="H154">
        <v>0.8554</v>
      </c>
      <c r="I154">
        <v>0.86279</v>
      </c>
      <c r="J154">
        <v>0.86795</v>
      </c>
      <c r="K154">
        <v>0.87195</v>
      </c>
      <c r="M154">
        <f t="shared" si="74"/>
        <v>0.13306000000000007</v>
      </c>
      <c r="N154">
        <f t="shared" si="75"/>
        <v>0.06208999999999998</v>
      </c>
      <c r="O154">
        <f t="shared" si="76"/>
        <v>0.030469999999999997</v>
      </c>
      <c r="P154">
        <f t="shared" si="77"/>
        <v>0.017279999999999962</v>
      </c>
      <c r="Q154">
        <f t="shared" si="78"/>
        <v>0.01055000000000006</v>
      </c>
      <c r="R154">
        <f t="shared" si="79"/>
        <v>0.007389999999999897</v>
      </c>
      <c r="S154">
        <f t="shared" si="80"/>
        <v>0.005160000000000053</v>
      </c>
      <c r="T154">
        <f t="shared" si="81"/>
        <v>0.0040000000000000036</v>
      </c>
    </row>
    <row r="155" spans="1:20" ht="12.75">
      <c r="A155" s="30">
        <v>46</v>
      </c>
      <c r="B155" s="41">
        <v>-0.8000008748032034</v>
      </c>
      <c r="C155">
        <v>0.58475</v>
      </c>
      <c r="D155">
        <v>0.72229</v>
      </c>
      <c r="E155">
        <v>0.78779</v>
      </c>
      <c r="F155">
        <v>0.82042</v>
      </c>
      <c r="G155">
        <v>0.83911</v>
      </c>
      <c r="H155">
        <v>0.85062</v>
      </c>
      <c r="I155">
        <v>0.8587</v>
      </c>
      <c r="J155">
        <v>0.86439</v>
      </c>
      <c r="K155">
        <v>0.8688</v>
      </c>
      <c r="M155">
        <f t="shared" si="74"/>
        <v>0.13754</v>
      </c>
      <c r="N155">
        <f t="shared" si="75"/>
        <v>0.0655</v>
      </c>
      <c r="O155">
        <f t="shared" si="76"/>
        <v>0.03263000000000005</v>
      </c>
      <c r="P155">
        <f t="shared" si="77"/>
        <v>0.018689999999999984</v>
      </c>
      <c r="Q155">
        <f t="shared" si="78"/>
        <v>0.01151000000000002</v>
      </c>
      <c r="R155">
        <f t="shared" si="79"/>
        <v>0.008079999999999976</v>
      </c>
      <c r="S155">
        <f t="shared" si="80"/>
        <v>0.005689999999999973</v>
      </c>
      <c r="T155">
        <f t="shared" si="81"/>
        <v>0.004410000000000025</v>
      </c>
    </row>
    <row r="156" spans="1:20" ht="12.75">
      <c r="A156" s="30">
        <v>47</v>
      </c>
      <c r="B156" s="41">
        <v>-0.7499998559187063</v>
      </c>
      <c r="C156">
        <v>0.56679</v>
      </c>
      <c r="D156">
        <v>0.70866</v>
      </c>
      <c r="E156">
        <v>0.77766</v>
      </c>
      <c r="F156">
        <v>0.81258</v>
      </c>
      <c r="G156">
        <v>0.83278</v>
      </c>
      <c r="H156">
        <v>0.84534</v>
      </c>
      <c r="I156">
        <v>0.85418</v>
      </c>
      <c r="J156">
        <v>0.86044</v>
      </c>
      <c r="K156">
        <v>0.8653</v>
      </c>
      <c r="M156">
        <f t="shared" si="74"/>
        <v>0.14186999999999994</v>
      </c>
      <c r="N156">
        <f t="shared" si="75"/>
        <v>0.06900000000000006</v>
      </c>
      <c r="O156">
        <f t="shared" si="76"/>
        <v>0.03491999999999995</v>
      </c>
      <c r="P156">
        <f t="shared" si="77"/>
        <v>0.020199999999999996</v>
      </c>
      <c r="Q156">
        <f t="shared" si="78"/>
        <v>0.012560000000000016</v>
      </c>
      <c r="R156">
        <f t="shared" si="79"/>
        <v>0.00884000000000007</v>
      </c>
      <c r="S156">
        <f t="shared" si="80"/>
        <v>0.006259999999999932</v>
      </c>
      <c r="T156">
        <f t="shared" si="81"/>
        <v>0.0048599999999999755</v>
      </c>
    </row>
    <row r="157" spans="1:20" ht="12.75">
      <c r="A157" s="30">
        <v>48</v>
      </c>
      <c r="B157" s="41">
        <v>-0.7000005038830162</v>
      </c>
      <c r="C157">
        <v>0.54808</v>
      </c>
      <c r="D157">
        <v>0.69408</v>
      </c>
      <c r="E157">
        <v>0.76666</v>
      </c>
      <c r="F157">
        <v>0.804</v>
      </c>
      <c r="G157">
        <v>0.82582</v>
      </c>
      <c r="H157">
        <v>0.83951</v>
      </c>
      <c r="I157">
        <v>0.84918</v>
      </c>
      <c r="J157">
        <v>0.85606</v>
      </c>
      <c r="K157">
        <v>0.86141</v>
      </c>
      <c r="M157">
        <f t="shared" si="74"/>
        <v>0.14600000000000002</v>
      </c>
      <c r="N157">
        <f t="shared" si="75"/>
        <v>0.07257999999999998</v>
      </c>
      <c r="O157">
        <f t="shared" si="76"/>
        <v>0.03734000000000004</v>
      </c>
      <c r="P157">
        <f t="shared" si="77"/>
        <v>0.02181999999999995</v>
      </c>
      <c r="Q157">
        <f t="shared" si="78"/>
        <v>0.01368999999999998</v>
      </c>
      <c r="R157">
        <f t="shared" si="79"/>
        <v>0.009670000000000067</v>
      </c>
      <c r="S157">
        <f t="shared" si="80"/>
        <v>0.006879999999999997</v>
      </c>
      <c r="T157">
        <f t="shared" si="81"/>
        <v>0.005349999999999966</v>
      </c>
    </row>
    <row r="158" spans="1:20" ht="12.75">
      <c r="A158" s="30">
        <v>49</v>
      </c>
      <c r="B158" s="41">
        <v>-0.6500002208734551</v>
      </c>
      <c r="C158">
        <v>0.52863</v>
      </c>
      <c r="D158">
        <v>0.6785</v>
      </c>
      <c r="E158">
        <v>0.75473</v>
      </c>
      <c r="F158">
        <v>0.79462</v>
      </c>
      <c r="G158">
        <v>0.81817</v>
      </c>
      <c r="H158">
        <v>0.83308</v>
      </c>
      <c r="I158">
        <v>0.84364</v>
      </c>
      <c r="J158">
        <v>0.85121</v>
      </c>
      <c r="K158">
        <v>0.85709</v>
      </c>
      <c r="M158">
        <f t="shared" si="74"/>
        <v>0.14986999999999995</v>
      </c>
      <c r="N158">
        <f t="shared" si="75"/>
        <v>0.07623000000000002</v>
      </c>
      <c r="O158">
        <f t="shared" si="76"/>
        <v>0.03988999999999998</v>
      </c>
      <c r="P158">
        <f t="shared" si="77"/>
        <v>0.02354999999999996</v>
      </c>
      <c r="Q158">
        <f t="shared" si="78"/>
        <v>0.01491000000000009</v>
      </c>
      <c r="R158">
        <f t="shared" si="79"/>
        <v>0.010559999999999903</v>
      </c>
      <c r="S158">
        <f t="shared" si="80"/>
        <v>0.007570000000000077</v>
      </c>
      <c r="T158">
        <f t="shared" si="81"/>
        <v>0.005879999999999996</v>
      </c>
    </row>
    <row r="159" spans="1:20" ht="12.75">
      <c r="A159" s="30">
        <v>50</v>
      </c>
      <c r="B159" s="41">
        <v>-0.5999993830236201</v>
      </c>
      <c r="C159">
        <v>0.50847</v>
      </c>
      <c r="D159">
        <v>0.66188</v>
      </c>
      <c r="E159">
        <v>0.74182</v>
      </c>
      <c r="F159">
        <v>0.78437</v>
      </c>
      <c r="G159">
        <v>0.80976</v>
      </c>
      <c r="H159">
        <v>0.82599</v>
      </c>
      <c r="I159">
        <v>0.83753</v>
      </c>
      <c r="J159">
        <v>0.84584</v>
      </c>
      <c r="K159">
        <v>0.85231</v>
      </c>
      <c r="M159">
        <f t="shared" si="74"/>
        <v>0.15341000000000005</v>
      </c>
      <c r="N159">
        <f t="shared" si="75"/>
        <v>0.07994000000000001</v>
      </c>
      <c r="O159">
        <f t="shared" si="76"/>
        <v>0.04254999999999998</v>
      </c>
      <c r="P159">
        <f t="shared" si="77"/>
        <v>0.025390000000000024</v>
      </c>
      <c r="Q159">
        <f t="shared" si="78"/>
        <v>0.016229999999999967</v>
      </c>
      <c r="R159">
        <f t="shared" si="79"/>
        <v>0.011539999999999995</v>
      </c>
      <c r="S159">
        <f t="shared" si="80"/>
        <v>0.00831000000000004</v>
      </c>
      <c r="T159">
        <f t="shared" si="81"/>
        <v>0.006469999999999976</v>
      </c>
    </row>
    <row r="160" spans="1:20" ht="12.75">
      <c r="A160" s="30">
        <v>51</v>
      </c>
      <c r="B160" s="41">
        <v>-0.5500004516890253</v>
      </c>
      <c r="C160">
        <v>0.48764</v>
      </c>
      <c r="D160">
        <v>0.64421</v>
      </c>
      <c r="E160">
        <v>0.72786</v>
      </c>
      <c r="F160">
        <v>0.77319</v>
      </c>
      <c r="G160">
        <v>0.80054</v>
      </c>
      <c r="H160">
        <v>0.81818</v>
      </c>
      <c r="I160">
        <v>0.83077</v>
      </c>
      <c r="J160">
        <v>0.8399</v>
      </c>
      <c r="K160">
        <v>0.847</v>
      </c>
      <c r="M160">
        <f t="shared" si="74"/>
        <v>0.15656999999999993</v>
      </c>
      <c r="N160">
        <f t="shared" si="75"/>
        <v>0.08365</v>
      </c>
      <c r="O160">
        <f t="shared" si="76"/>
        <v>0.04533000000000009</v>
      </c>
      <c r="P160">
        <f t="shared" si="77"/>
        <v>0.027349999999999985</v>
      </c>
      <c r="Q160">
        <f t="shared" si="78"/>
        <v>0.01763999999999999</v>
      </c>
      <c r="R160">
        <f t="shared" si="79"/>
        <v>0.01258999999999999</v>
      </c>
      <c r="S160">
        <f t="shared" si="80"/>
        <v>0.009129999999999971</v>
      </c>
      <c r="T160">
        <f t="shared" si="81"/>
        <v>0.007099999999999995</v>
      </c>
    </row>
    <row r="161" spans="1:20" ht="12.75">
      <c r="A161" s="30">
        <v>52</v>
      </c>
      <c r="B161" s="41">
        <v>-0.4999996786570647</v>
      </c>
      <c r="C161">
        <v>0.46617</v>
      </c>
      <c r="D161">
        <v>0.62544</v>
      </c>
      <c r="E161">
        <v>0.71279</v>
      </c>
      <c r="F161">
        <v>0.761</v>
      </c>
      <c r="G161">
        <v>0.79043</v>
      </c>
      <c r="H161">
        <v>0.80959</v>
      </c>
      <c r="I161">
        <v>0.82332</v>
      </c>
      <c r="J161">
        <v>0.83332</v>
      </c>
      <c r="K161">
        <v>0.84113</v>
      </c>
      <c r="M161">
        <f t="shared" si="74"/>
        <v>0.15927000000000002</v>
      </c>
      <c r="N161">
        <f t="shared" si="75"/>
        <v>0.08735000000000004</v>
      </c>
      <c r="O161">
        <f t="shared" si="76"/>
        <v>0.048209999999999975</v>
      </c>
      <c r="P161">
        <f t="shared" si="77"/>
        <v>0.029429999999999956</v>
      </c>
      <c r="Q161">
        <f t="shared" si="78"/>
        <v>0.019160000000000066</v>
      </c>
      <c r="R161">
        <f t="shared" si="79"/>
        <v>0.01373000000000002</v>
      </c>
      <c r="S161">
        <f t="shared" si="80"/>
        <v>0.009999999999999898</v>
      </c>
      <c r="T161">
        <f t="shared" si="81"/>
        <v>0.007810000000000095</v>
      </c>
    </row>
    <row r="162" spans="1:20" ht="12.75">
      <c r="A162" s="30">
        <v>53</v>
      </c>
      <c r="B162" s="41">
        <v>-0.45000047642533186</v>
      </c>
      <c r="C162">
        <v>0.44413</v>
      </c>
      <c r="D162">
        <v>0.60557</v>
      </c>
      <c r="E162">
        <v>0.69657</v>
      </c>
      <c r="F162">
        <v>0.74775</v>
      </c>
      <c r="G162">
        <v>0.77937</v>
      </c>
      <c r="H162">
        <v>0.80015</v>
      </c>
      <c r="I162">
        <v>0.8151</v>
      </c>
      <c r="J162">
        <v>0.82606</v>
      </c>
      <c r="K162">
        <v>0.83462</v>
      </c>
      <c r="M162">
        <f t="shared" si="74"/>
        <v>0.16144000000000003</v>
      </c>
      <c r="N162">
        <f t="shared" si="75"/>
        <v>0.09099999999999997</v>
      </c>
      <c r="O162">
        <f t="shared" si="76"/>
        <v>0.05118</v>
      </c>
      <c r="P162">
        <f t="shared" si="77"/>
        <v>0.03161999999999998</v>
      </c>
      <c r="Q162">
        <f t="shared" si="78"/>
        <v>0.02078000000000002</v>
      </c>
      <c r="R162">
        <f t="shared" si="79"/>
        <v>0.014950000000000019</v>
      </c>
      <c r="S162">
        <f t="shared" si="80"/>
        <v>0.01095999999999997</v>
      </c>
      <c r="T162">
        <f t="shared" si="81"/>
        <v>0.008560000000000012</v>
      </c>
    </row>
    <row r="163" spans="1:20" ht="12.75">
      <c r="A163" s="30">
        <v>54</v>
      </c>
      <c r="B163" s="41">
        <v>-0.40000018605657994</v>
      </c>
      <c r="C163">
        <v>0.42159</v>
      </c>
      <c r="D163">
        <v>0.5846</v>
      </c>
      <c r="E163">
        <v>0.67913</v>
      </c>
      <c r="F163">
        <v>0.73336</v>
      </c>
      <c r="G163">
        <v>0.76728</v>
      </c>
      <c r="H163">
        <v>0.78978</v>
      </c>
      <c r="I163">
        <v>0.80605</v>
      </c>
      <c r="J163">
        <v>0.81804</v>
      </c>
      <c r="K163">
        <v>0.82743</v>
      </c>
      <c r="M163">
        <f t="shared" si="74"/>
        <v>0.16301</v>
      </c>
      <c r="N163">
        <f t="shared" si="75"/>
        <v>0.09453</v>
      </c>
      <c r="O163">
        <f t="shared" si="76"/>
        <v>0.05423</v>
      </c>
      <c r="P163">
        <f t="shared" si="77"/>
        <v>0.03391999999999995</v>
      </c>
      <c r="Q163">
        <f t="shared" si="78"/>
        <v>0.022500000000000075</v>
      </c>
      <c r="R163">
        <f t="shared" si="79"/>
        <v>0.016270000000000007</v>
      </c>
      <c r="S163">
        <f t="shared" si="80"/>
        <v>0.011989999999999945</v>
      </c>
      <c r="T163">
        <f t="shared" si="81"/>
        <v>0.00939000000000001</v>
      </c>
    </row>
    <row r="164" spans="1:20" ht="12.75">
      <c r="A164" s="30">
        <v>55</v>
      </c>
      <c r="B164" s="41">
        <v>-0.34999960346314835</v>
      </c>
      <c r="C164">
        <v>0.39864</v>
      </c>
      <c r="D164">
        <v>0.56253</v>
      </c>
      <c r="E164">
        <v>0.66044</v>
      </c>
      <c r="F164">
        <v>0.71777</v>
      </c>
      <c r="G164">
        <v>0.75409</v>
      </c>
      <c r="H164">
        <v>0.77842</v>
      </c>
      <c r="I164">
        <v>0.79609</v>
      </c>
      <c r="J164">
        <v>0.8092</v>
      </c>
      <c r="K164">
        <v>0.81948</v>
      </c>
      <c r="M164">
        <f t="shared" si="74"/>
        <v>0.16388999999999998</v>
      </c>
      <c r="N164">
        <f t="shared" si="75"/>
        <v>0.09791000000000005</v>
      </c>
      <c r="O164">
        <f t="shared" si="76"/>
        <v>0.05732999999999999</v>
      </c>
      <c r="P164">
        <f t="shared" si="77"/>
        <v>0.03632000000000002</v>
      </c>
      <c r="Q164">
        <f t="shared" si="78"/>
        <v>0.024329999999999963</v>
      </c>
      <c r="R164">
        <f t="shared" si="79"/>
        <v>0.017669999999999964</v>
      </c>
      <c r="S164">
        <f t="shared" si="80"/>
        <v>0.013110000000000066</v>
      </c>
      <c r="T164">
        <f t="shared" si="81"/>
        <v>0.010279999999999956</v>
      </c>
    </row>
    <row r="165" spans="1:20" ht="12.75">
      <c r="A165" s="30">
        <v>56</v>
      </c>
      <c r="B165" s="41">
        <v>-0.3000002024454176</v>
      </c>
      <c r="C165">
        <v>0.37536</v>
      </c>
      <c r="D165">
        <v>0.53939</v>
      </c>
      <c r="E165">
        <v>0.64045</v>
      </c>
      <c r="F165">
        <v>0.70091</v>
      </c>
      <c r="G165">
        <v>0.73972</v>
      </c>
      <c r="H165">
        <v>0.76598</v>
      </c>
      <c r="I165">
        <v>0.78516</v>
      </c>
      <c r="J165">
        <v>0.79946</v>
      </c>
      <c r="K165">
        <v>0.81071</v>
      </c>
      <c r="M165">
        <f t="shared" si="74"/>
        <v>0.16403</v>
      </c>
      <c r="N165">
        <f t="shared" si="75"/>
        <v>0.10105999999999993</v>
      </c>
      <c r="O165">
        <f t="shared" si="76"/>
        <v>0.06046000000000007</v>
      </c>
      <c r="P165">
        <f t="shared" si="77"/>
        <v>0.03881000000000001</v>
      </c>
      <c r="Q165">
        <f t="shared" si="78"/>
        <v>0.02625999999999995</v>
      </c>
      <c r="R165">
        <f t="shared" si="79"/>
        <v>0.019179999999999975</v>
      </c>
      <c r="S165">
        <f t="shared" si="80"/>
        <v>0.01429999999999998</v>
      </c>
      <c r="T165">
        <f t="shared" si="81"/>
        <v>0.011250000000000093</v>
      </c>
    </row>
    <row r="166" spans="1:20" ht="12.75">
      <c r="A166" s="30">
        <v>57</v>
      </c>
      <c r="B166" s="41">
        <v>-0.25000025114358254</v>
      </c>
      <c r="C166">
        <v>0.35187</v>
      </c>
      <c r="D166">
        <v>0.51522</v>
      </c>
      <c r="E166">
        <v>0.61915</v>
      </c>
      <c r="F166">
        <v>0.68272</v>
      </c>
      <c r="G166">
        <v>0.7241</v>
      </c>
      <c r="H166">
        <v>0.75238</v>
      </c>
      <c r="I166">
        <v>0.77316</v>
      </c>
      <c r="J166">
        <v>0.78875</v>
      </c>
      <c r="K166">
        <v>0.80105</v>
      </c>
      <c r="M166">
        <f t="shared" si="74"/>
        <v>0.16335</v>
      </c>
      <c r="N166">
        <f t="shared" si="75"/>
        <v>0.10392999999999997</v>
      </c>
      <c r="O166">
        <f t="shared" si="76"/>
        <v>0.06357000000000002</v>
      </c>
      <c r="P166">
        <f t="shared" si="77"/>
        <v>0.04137999999999997</v>
      </c>
      <c r="Q166">
        <f t="shared" si="78"/>
        <v>0.028280000000000083</v>
      </c>
      <c r="R166">
        <f t="shared" si="79"/>
        <v>0.02077999999999991</v>
      </c>
      <c r="S166">
        <f t="shared" si="80"/>
        <v>0.015589999999999993</v>
      </c>
      <c r="T166">
        <f t="shared" si="81"/>
        <v>0.012300000000000089</v>
      </c>
    </row>
    <row r="167" spans="1:20" ht="12.75">
      <c r="A167" s="30">
        <v>58</v>
      </c>
      <c r="B167" s="41">
        <v>-0.20000023710935327</v>
      </c>
      <c r="C167">
        <v>0.32828</v>
      </c>
      <c r="D167">
        <v>0.49008</v>
      </c>
      <c r="E167">
        <v>0.59653</v>
      </c>
      <c r="F167">
        <v>0.66316</v>
      </c>
      <c r="G167">
        <v>0.70716</v>
      </c>
      <c r="H167">
        <v>0.73756</v>
      </c>
      <c r="I167">
        <v>0.76003</v>
      </c>
      <c r="J167">
        <v>0.77698</v>
      </c>
      <c r="K167">
        <v>0.7904</v>
      </c>
      <c r="M167">
        <f t="shared" si="74"/>
        <v>0.1618</v>
      </c>
      <c r="N167">
        <f t="shared" si="75"/>
        <v>0.10644999999999999</v>
      </c>
      <c r="O167">
        <f t="shared" si="76"/>
        <v>0.06662999999999997</v>
      </c>
      <c r="P167">
        <f t="shared" si="77"/>
        <v>0.04400000000000004</v>
      </c>
      <c r="Q167">
        <f t="shared" si="78"/>
        <v>0.030399999999999983</v>
      </c>
      <c r="R167">
        <f t="shared" si="79"/>
        <v>0.02246999999999999</v>
      </c>
      <c r="S167">
        <f t="shared" si="80"/>
        <v>0.01695000000000002</v>
      </c>
      <c r="T167">
        <f t="shared" si="81"/>
        <v>0.013419999999999987</v>
      </c>
    </row>
    <row r="168" spans="1:20" ht="12.75">
      <c r="A168" s="30">
        <v>59</v>
      </c>
      <c r="B168" s="41">
        <v>-0.14999986772890395</v>
      </c>
      <c r="C168">
        <v>0.30474</v>
      </c>
      <c r="D168">
        <v>0.46406</v>
      </c>
      <c r="E168">
        <v>0.5726</v>
      </c>
      <c r="F168">
        <v>0.64218</v>
      </c>
      <c r="G168">
        <v>0.68883</v>
      </c>
      <c r="H168">
        <v>0.72143</v>
      </c>
      <c r="I168">
        <v>0.74568</v>
      </c>
      <c r="J168">
        <v>0.76408</v>
      </c>
      <c r="K168">
        <v>0.7787</v>
      </c>
      <c r="M168">
        <f t="shared" si="74"/>
        <v>0.15931999999999996</v>
      </c>
      <c r="N168">
        <f t="shared" si="75"/>
        <v>0.10854000000000003</v>
      </c>
      <c r="O168">
        <f t="shared" si="76"/>
        <v>0.06957999999999998</v>
      </c>
      <c r="P168">
        <f t="shared" si="77"/>
        <v>0.04665000000000008</v>
      </c>
      <c r="Q168">
        <f t="shared" si="78"/>
        <v>0.03259999999999996</v>
      </c>
      <c r="R168">
        <f t="shared" si="79"/>
        <v>0.024249999999999994</v>
      </c>
      <c r="S168">
        <f t="shared" si="80"/>
        <v>0.018399999999999972</v>
      </c>
      <c r="T168">
        <f t="shared" si="81"/>
        <v>0.014619999999999966</v>
      </c>
    </row>
    <row r="169" spans="1:20" ht="12.75">
      <c r="A169" s="30">
        <v>60</v>
      </c>
      <c r="B169" s="41">
        <v>-0.10000012833419589</v>
      </c>
      <c r="C169">
        <v>0.28138</v>
      </c>
      <c r="D169">
        <v>0.43727</v>
      </c>
      <c r="E169">
        <v>0.54737</v>
      </c>
      <c r="F169">
        <v>0.61975</v>
      </c>
      <c r="G169">
        <v>0.66907</v>
      </c>
      <c r="H169">
        <v>0.70392</v>
      </c>
      <c r="I169">
        <v>0.73002</v>
      </c>
      <c r="J169">
        <v>0.74996</v>
      </c>
      <c r="K169">
        <v>0.76586</v>
      </c>
      <c r="M169">
        <f t="shared" si="74"/>
        <v>0.15588999999999997</v>
      </c>
      <c r="N169">
        <f t="shared" si="75"/>
        <v>0.11010000000000003</v>
      </c>
      <c r="O169">
        <f t="shared" si="76"/>
        <v>0.07238</v>
      </c>
      <c r="P169">
        <f t="shared" si="77"/>
        <v>0.04932000000000003</v>
      </c>
      <c r="Q169">
        <f t="shared" si="78"/>
        <v>0.03484999999999994</v>
      </c>
      <c r="R169">
        <f t="shared" si="79"/>
        <v>0.026100000000000012</v>
      </c>
      <c r="S169">
        <f t="shared" si="80"/>
        <v>0.019939999999999958</v>
      </c>
      <c r="T169">
        <f t="shared" si="81"/>
        <v>0.015900000000000025</v>
      </c>
    </row>
    <row r="170" spans="1:20" ht="12.75">
      <c r="A170" s="30">
        <v>61</v>
      </c>
      <c r="B170" s="41">
        <v>-0.04999996985341518</v>
      </c>
      <c r="C170">
        <v>0.25834</v>
      </c>
      <c r="D170">
        <v>0.40983</v>
      </c>
      <c r="E170">
        <v>0.52091</v>
      </c>
      <c r="F170">
        <v>0.59587</v>
      </c>
      <c r="G170">
        <v>0.64781</v>
      </c>
      <c r="H170">
        <v>0.68496</v>
      </c>
      <c r="I170">
        <v>0.71299</v>
      </c>
      <c r="J170">
        <v>0.73454</v>
      </c>
      <c r="K170">
        <v>0.75179</v>
      </c>
      <c r="M170">
        <f t="shared" si="74"/>
        <v>0.15149</v>
      </c>
      <c r="N170">
        <f t="shared" si="75"/>
        <v>0.11107999999999996</v>
      </c>
      <c r="O170">
        <f t="shared" si="76"/>
        <v>0.07496000000000003</v>
      </c>
      <c r="P170">
        <f t="shared" si="77"/>
        <v>0.051939999999999986</v>
      </c>
      <c r="Q170">
        <f t="shared" si="78"/>
        <v>0.037150000000000016</v>
      </c>
      <c r="R170">
        <f t="shared" si="79"/>
        <v>0.02803</v>
      </c>
      <c r="S170">
        <f t="shared" si="80"/>
        <v>0.021549999999999958</v>
      </c>
      <c r="T170">
        <f t="shared" si="81"/>
        <v>0.017249999999999988</v>
      </c>
    </row>
    <row r="171" spans="1:20" ht="12.75">
      <c r="A171" s="30">
        <v>62</v>
      </c>
      <c r="B171" s="41">
        <v>0</v>
      </c>
      <c r="C171">
        <v>0.23579</v>
      </c>
      <c r="D171">
        <v>0.38191</v>
      </c>
      <c r="E171">
        <v>0.49329</v>
      </c>
      <c r="F171">
        <v>0.57054</v>
      </c>
      <c r="G171">
        <v>0.62503</v>
      </c>
      <c r="H171">
        <v>0.66449</v>
      </c>
      <c r="I171">
        <v>0.6945</v>
      </c>
      <c r="J171">
        <v>0.71773</v>
      </c>
      <c r="K171">
        <v>0.73641</v>
      </c>
      <c r="M171">
        <f t="shared" si="74"/>
        <v>0.14612000000000003</v>
      </c>
      <c r="N171">
        <f t="shared" si="75"/>
        <v>0.11137999999999998</v>
      </c>
      <c r="O171">
        <f t="shared" si="76"/>
        <v>0.07725000000000004</v>
      </c>
      <c r="P171">
        <f t="shared" si="77"/>
        <v>0.05448999999999993</v>
      </c>
      <c r="Q171">
        <f t="shared" si="78"/>
        <v>0.03946000000000005</v>
      </c>
      <c r="R171">
        <f t="shared" si="79"/>
        <v>0.03000999999999998</v>
      </c>
      <c r="S171">
        <f t="shared" si="80"/>
        <v>0.023229999999999973</v>
      </c>
      <c r="T171">
        <f t="shared" si="81"/>
        <v>0.01868000000000003</v>
      </c>
    </row>
    <row r="172" spans="1:20" ht="12.75">
      <c r="A172" s="30">
        <v>63</v>
      </c>
      <c r="B172" s="41">
        <v>0.05000059828576171</v>
      </c>
      <c r="C172">
        <v>0.21386</v>
      </c>
      <c r="D172">
        <v>0.35369</v>
      </c>
      <c r="E172">
        <v>0.46463</v>
      </c>
      <c r="F172">
        <v>0.54381</v>
      </c>
      <c r="G172">
        <v>0.60071</v>
      </c>
      <c r="H172">
        <v>0.64247</v>
      </c>
      <c r="I172">
        <v>0.67449</v>
      </c>
      <c r="J172">
        <v>0.69946</v>
      </c>
      <c r="K172">
        <v>0.71963</v>
      </c>
      <c r="M172">
        <f t="shared" si="74"/>
        <v>0.13983</v>
      </c>
      <c r="N172">
        <f t="shared" si="75"/>
        <v>0.11093999999999998</v>
      </c>
      <c r="O172">
        <f t="shared" si="76"/>
        <v>0.07918000000000003</v>
      </c>
      <c r="P172">
        <f t="shared" si="77"/>
        <v>0.05689999999999995</v>
      </c>
      <c r="Q172">
        <f t="shared" si="78"/>
        <v>0.04176000000000002</v>
      </c>
      <c r="R172">
        <f t="shared" si="79"/>
        <v>0.03202000000000005</v>
      </c>
      <c r="S172">
        <f t="shared" si="80"/>
        <v>0.024969999999999937</v>
      </c>
      <c r="T172">
        <f t="shared" si="81"/>
        <v>0.02017000000000002</v>
      </c>
    </row>
    <row r="173" spans="1:20" ht="12.75">
      <c r="A173" s="30">
        <v>64</v>
      </c>
      <c r="B173" s="41">
        <v>0.10000158280135207</v>
      </c>
      <c r="C173">
        <v>0.1927</v>
      </c>
      <c r="D173">
        <v>0.32537</v>
      </c>
      <c r="E173">
        <v>0.43506</v>
      </c>
      <c r="F173">
        <v>0.51574</v>
      </c>
      <c r="G173">
        <v>0.57486</v>
      </c>
      <c r="H173">
        <v>0.61886</v>
      </c>
      <c r="I173">
        <v>0.65291</v>
      </c>
      <c r="J173">
        <v>0.67966</v>
      </c>
      <c r="K173">
        <v>0.70138</v>
      </c>
      <c r="M173">
        <f t="shared" si="74"/>
        <v>0.13266999999999998</v>
      </c>
      <c r="N173">
        <f t="shared" si="75"/>
        <v>0.10969000000000001</v>
      </c>
      <c r="O173">
        <f t="shared" si="76"/>
        <v>0.08067999999999997</v>
      </c>
      <c r="P173">
        <f t="shared" si="77"/>
        <v>0.05912000000000006</v>
      </c>
      <c r="Q173">
        <f t="shared" si="78"/>
        <v>0.04399999999999993</v>
      </c>
      <c r="R173">
        <f t="shared" si="79"/>
        <v>0.034050000000000025</v>
      </c>
      <c r="S173">
        <f t="shared" si="80"/>
        <v>0.02675000000000005</v>
      </c>
      <c r="T173">
        <f t="shared" si="81"/>
        <v>0.02171999999999996</v>
      </c>
    </row>
    <row r="174" spans="1:20" ht="12.75">
      <c r="A174" s="30">
        <v>65</v>
      </c>
      <c r="B174" s="41">
        <v>0.15000075492213713</v>
      </c>
      <c r="C174">
        <v>0.17246</v>
      </c>
      <c r="D174">
        <v>0.29717</v>
      </c>
      <c r="E174">
        <v>0.40476</v>
      </c>
      <c r="F174">
        <v>0.48642</v>
      </c>
      <c r="G174">
        <v>0.54751</v>
      </c>
      <c r="H174">
        <v>0.59365</v>
      </c>
      <c r="I174">
        <v>0.62971</v>
      </c>
      <c r="J174">
        <v>0.65827</v>
      </c>
      <c r="K174">
        <v>0.68158</v>
      </c>
      <c r="M174">
        <f t="shared" si="74"/>
        <v>0.12470999999999999</v>
      </c>
      <c r="N174">
        <f t="shared" si="75"/>
        <v>0.10759000000000002</v>
      </c>
      <c r="O174">
        <f t="shared" si="76"/>
        <v>0.08166000000000001</v>
      </c>
      <c r="P174">
        <f t="shared" si="77"/>
        <v>0.06109000000000003</v>
      </c>
      <c r="Q174">
        <f t="shared" si="78"/>
        <v>0.04613999999999996</v>
      </c>
      <c r="R174">
        <f t="shared" si="79"/>
        <v>0.03605999999999998</v>
      </c>
      <c r="S174">
        <f t="shared" si="80"/>
        <v>0.02856000000000003</v>
      </c>
      <c r="T174">
        <f t="shared" si="81"/>
        <v>0.023309999999999942</v>
      </c>
    </row>
    <row r="175" spans="1:20" ht="12.75">
      <c r="A175" s="30">
        <v>66</v>
      </c>
      <c r="B175" s="41">
        <v>0.19999912519679666</v>
      </c>
      <c r="C175">
        <v>0.15326</v>
      </c>
      <c r="D175">
        <v>0.26935</v>
      </c>
      <c r="E175">
        <v>0.37395</v>
      </c>
      <c r="F175">
        <v>0.45599</v>
      </c>
      <c r="G175">
        <v>0.51874</v>
      </c>
      <c r="H175">
        <v>0.56687</v>
      </c>
      <c r="I175">
        <v>0.60488</v>
      </c>
      <c r="J175">
        <v>0.63524</v>
      </c>
      <c r="K175">
        <v>0.66017</v>
      </c>
      <c r="M175">
        <f aca="true" t="shared" si="82" ref="M175:M211">D175-C175</f>
        <v>0.11608999999999997</v>
      </c>
      <c r="N175">
        <f aca="true" t="shared" si="83" ref="N175:N211">E175-D175</f>
        <v>0.10460000000000003</v>
      </c>
      <c r="O175">
        <f aca="true" t="shared" si="84" ref="O175:O211">F175-E175</f>
        <v>0.08204</v>
      </c>
      <c r="P175">
        <f aca="true" t="shared" si="85" ref="P175:P211">G175-F175</f>
        <v>0.06274999999999997</v>
      </c>
      <c r="Q175">
        <f aca="true" t="shared" si="86" ref="Q175:Q211">H175-G175</f>
        <v>0.048130000000000006</v>
      </c>
      <c r="R175">
        <f aca="true" t="shared" si="87" ref="R175:R211">I175-H175</f>
        <v>0.03800999999999999</v>
      </c>
      <c r="S175">
        <f aca="true" t="shared" si="88" ref="S175:S211">J175-I175</f>
        <v>0.030360000000000054</v>
      </c>
      <c r="T175">
        <f aca="true" t="shared" si="89" ref="T175:T211">K175-J175</f>
        <v>0.024930000000000008</v>
      </c>
    </row>
    <row r="176" spans="1:20" ht="12.75">
      <c r="A176" s="30">
        <v>67</v>
      </c>
      <c r="B176" s="41">
        <v>0.2500001440812937</v>
      </c>
      <c r="C176">
        <v>0.13522</v>
      </c>
      <c r="D176">
        <v>0.24214</v>
      </c>
      <c r="E176">
        <v>0.34287</v>
      </c>
      <c r="F176">
        <v>0.42463</v>
      </c>
      <c r="G176">
        <v>0.48863</v>
      </c>
      <c r="H176">
        <v>0.53855</v>
      </c>
      <c r="I176">
        <v>0.57841</v>
      </c>
      <c r="J176">
        <v>0.61055</v>
      </c>
      <c r="K176">
        <v>0.63711</v>
      </c>
      <c r="M176">
        <f t="shared" si="82"/>
        <v>0.10691999999999999</v>
      </c>
      <c r="N176">
        <f t="shared" si="83"/>
        <v>0.10073000000000001</v>
      </c>
      <c r="O176">
        <f t="shared" si="84"/>
        <v>0.08176</v>
      </c>
      <c r="P176">
        <f t="shared" si="85"/>
        <v>0.064</v>
      </c>
      <c r="Q176">
        <f t="shared" si="86"/>
        <v>0.049919999999999964</v>
      </c>
      <c r="R176">
        <f t="shared" si="87"/>
        <v>0.03986000000000001</v>
      </c>
      <c r="S176">
        <f t="shared" si="88"/>
        <v>0.03214000000000006</v>
      </c>
      <c r="T176">
        <f t="shared" si="89"/>
        <v>0.026559999999999917</v>
      </c>
    </row>
    <row r="177" spans="1:20" ht="12.75">
      <c r="A177" s="30">
        <v>68</v>
      </c>
      <c r="B177" s="41">
        <v>0.2999994961169838</v>
      </c>
      <c r="C177">
        <v>0.11841</v>
      </c>
      <c r="D177">
        <v>0.2158</v>
      </c>
      <c r="E177">
        <v>0.31179</v>
      </c>
      <c r="F177">
        <v>0.39255</v>
      </c>
      <c r="G177">
        <v>0.45734</v>
      </c>
      <c r="H177">
        <v>0.50877</v>
      </c>
      <c r="I177">
        <v>0.55034</v>
      </c>
      <c r="J177">
        <v>0.58419</v>
      </c>
      <c r="K177">
        <v>0.61235</v>
      </c>
      <c r="M177">
        <f t="shared" si="82"/>
        <v>0.09738999999999999</v>
      </c>
      <c r="N177">
        <f t="shared" si="83"/>
        <v>0.09599000000000002</v>
      </c>
      <c r="O177">
        <f t="shared" si="84"/>
        <v>0.08076</v>
      </c>
      <c r="P177">
        <f t="shared" si="85"/>
        <v>0.06479000000000001</v>
      </c>
      <c r="Q177">
        <f t="shared" si="86"/>
        <v>0.05142999999999992</v>
      </c>
      <c r="R177">
        <f t="shared" si="87"/>
        <v>0.04157000000000011</v>
      </c>
      <c r="S177">
        <f t="shared" si="88"/>
        <v>0.033849999999999936</v>
      </c>
      <c r="T177">
        <f t="shared" si="89"/>
        <v>0.028159999999999963</v>
      </c>
    </row>
    <row r="178" spans="1:20" ht="12.75">
      <c r="A178" s="30">
        <v>69</v>
      </c>
      <c r="B178" s="41">
        <v>0.34999977912654484</v>
      </c>
      <c r="C178">
        <v>0.10291</v>
      </c>
      <c r="D178">
        <v>0.19057</v>
      </c>
      <c r="E178">
        <v>0.28102</v>
      </c>
      <c r="F178">
        <v>0.36</v>
      </c>
      <c r="G178">
        <v>0.42505</v>
      </c>
      <c r="H178">
        <v>0.47765</v>
      </c>
      <c r="I178">
        <v>0.52074</v>
      </c>
      <c r="J178">
        <v>0.55618</v>
      </c>
      <c r="K178">
        <v>0.5859</v>
      </c>
      <c r="M178">
        <f t="shared" si="82"/>
        <v>0.08765999999999999</v>
      </c>
      <c r="N178">
        <f t="shared" si="83"/>
        <v>0.09045</v>
      </c>
      <c r="O178">
        <f t="shared" si="84"/>
        <v>0.07898</v>
      </c>
      <c r="P178">
        <f t="shared" si="85"/>
        <v>0.06505</v>
      </c>
      <c r="Q178">
        <f t="shared" si="86"/>
        <v>0.052600000000000036</v>
      </c>
      <c r="R178">
        <f t="shared" si="87"/>
        <v>0.04308999999999996</v>
      </c>
      <c r="S178">
        <f t="shared" si="88"/>
        <v>0.03544000000000003</v>
      </c>
      <c r="T178">
        <f t="shared" si="89"/>
        <v>0.02971999999999997</v>
      </c>
    </row>
    <row r="179" spans="1:20" ht="12.75">
      <c r="A179" s="30">
        <v>70</v>
      </c>
      <c r="B179" s="41">
        <v>0.40000061697637995</v>
      </c>
      <c r="C179">
        <v>0.08876</v>
      </c>
      <c r="D179">
        <v>0.16669</v>
      </c>
      <c r="E179">
        <v>0.25087</v>
      </c>
      <c r="F179">
        <v>0.32729</v>
      </c>
      <c r="G179">
        <v>0.39199</v>
      </c>
      <c r="H179">
        <v>0.44537</v>
      </c>
      <c r="I179">
        <v>0.48971</v>
      </c>
      <c r="J179">
        <v>0.5266</v>
      </c>
      <c r="K179">
        <v>0.55777</v>
      </c>
      <c r="M179">
        <f t="shared" si="82"/>
        <v>0.07793</v>
      </c>
      <c r="N179">
        <f t="shared" si="83"/>
        <v>0.08417999999999998</v>
      </c>
      <c r="O179">
        <f t="shared" si="84"/>
        <v>0.07642000000000004</v>
      </c>
      <c r="P179">
        <f t="shared" si="85"/>
        <v>0.06469999999999998</v>
      </c>
      <c r="Q179">
        <f t="shared" si="86"/>
        <v>0.05337999999999998</v>
      </c>
      <c r="R179">
        <f t="shared" si="87"/>
        <v>0.04433999999999999</v>
      </c>
      <c r="S179">
        <f t="shared" si="88"/>
        <v>0.03688999999999998</v>
      </c>
      <c r="T179">
        <f t="shared" si="89"/>
        <v>0.03117000000000003</v>
      </c>
    </row>
    <row r="180" spans="1:20" ht="12.75">
      <c r="A180" s="30">
        <v>71</v>
      </c>
      <c r="B180" s="41">
        <v>0.4499995483109746</v>
      </c>
      <c r="C180">
        <v>0.07597</v>
      </c>
      <c r="D180">
        <v>0.14435</v>
      </c>
      <c r="E180">
        <v>0.22166</v>
      </c>
      <c r="F180">
        <v>0.29473</v>
      </c>
      <c r="G180">
        <v>0.35844</v>
      </c>
      <c r="H180">
        <v>0.41212</v>
      </c>
      <c r="I180">
        <v>0.4574</v>
      </c>
      <c r="J180">
        <v>0.49552</v>
      </c>
      <c r="K180">
        <v>0.52804</v>
      </c>
      <c r="M180">
        <f t="shared" si="82"/>
        <v>0.06838000000000001</v>
      </c>
      <c r="N180">
        <f t="shared" si="83"/>
        <v>0.07730999999999999</v>
      </c>
      <c r="O180">
        <f t="shared" si="84"/>
        <v>0.07307</v>
      </c>
      <c r="P180">
        <f t="shared" si="85"/>
        <v>0.06370999999999999</v>
      </c>
      <c r="Q180">
        <f t="shared" si="86"/>
        <v>0.053680000000000005</v>
      </c>
      <c r="R180">
        <f t="shared" si="87"/>
        <v>0.04527999999999999</v>
      </c>
      <c r="S180">
        <f t="shared" si="88"/>
        <v>0.03812000000000004</v>
      </c>
      <c r="T180">
        <f t="shared" si="89"/>
        <v>0.03251999999999994</v>
      </c>
    </row>
    <row r="181" spans="1:20" ht="12.75">
      <c r="A181" s="30">
        <v>72</v>
      </c>
      <c r="B181" s="41">
        <v>0.5000003213429353</v>
      </c>
      <c r="C181">
        <v>0.06454</v>
      </c>
      <c r="D181">
        <v>0.12372</v>
      </c>
      <c r="E181">
        <v>0.19373</v>
      </c>
      <c r="F181">
        <v>0.26269</v>
      </c>
      <c r="G181">
        <v>0.32471</v>
      </c>
      <c r="H181">
        <v>0.37817</v>
      </c>
      <c r="I181">
        <v>0.42401</v>
      </c>
      <c r="J181">
        <v>0.46311</v>
      </c>
      <c r="K181">
        <v>0.49679</v>
      </c>
      <c r="M181">
        <f t="shared" si="82"/>
        <v>0.059179999999999996</v>
      </c>
      <c r="N181">
        <f t="shared" si="83"/>
        <v>0.07001000000000002</v>
      </c>
      <c r="O181">
        <f t="shared" si="84"/>
        <v>0.06895999999999997</v>
      </c>
      <c r="P181">
        <f t="shared" si="85"/>
        <v>0.06202000000000002</v>
      </c>
      <c r="Q181">
        <f t="shared" si="86"/>
        <v>0.05346000000000001</v>
      </c>
      <c r="R181">
        <f t="shared" si="87"/>
        <v>0.04583999999999999</v>
      </c>
      <c r="S181">
        <f t="shared" si="88"/>
        <v>0.039100000000000024</v>
      </c>
      <c r="T181">
        <f t="shared" si="89"/>
        <v>0.03367999999999999</v>
      </c>
    </row>
    <row r="182" spans="1:20" ht="12.75">
      <c r="A182" s="30">
        <v>73</v>
      </c>
      <c r="B182" s="41">
        <v>0.5499995235746682</v>
      </c>
      <c r="C182">
        <v>0.05442</v>
      </c>
      <c r="D182">
        <v>0.10494</v>
      </c>
      <c r="E182">
        <v>0.16736</v>
      </c>
      <c r="F182">
        <v>0.23154</v>
      </c>
      <c r="G182">
        <v>0.29118</v>
      </c>
      <c r="H182">
        <v>0.34384</v>
      </c>
      <c r="I182">
        <v>0.3898</v>
      </c>
      <c r="J182">
        <v>0.42956</v>
      </c>
      <c r="K182">
        <v>0.46417</v>
      </c>
      <c r="M182">
        <f t="shared" si="82"/>
        <v>0.05052</v>
      </c>
      <c r="N182">
        <f t="shared" si="83"/>
        <v>0.06242</v>
      </c>
      <c r="O182">
        <f t="shared" si="84"/>
        <v>0.06417999999999999</v>
      </c>
      <c r="P182">
        <f t="shared" si="85"/>
        <v>0.05964</v>
      </c>
      <c r="Q182">
        <f t="shared" si="86"/>
        <v>0.052659999999999985</v>
      </c>
      <c r="R182">
        <f t="shared" si="87"/>
        <v>0.04596</v>
      </c>
      <c r="S182">
        <f t="shared" si="88"/>
        <v>0.03976000000000002</v>
      </c>
      <c r="T182">
        <f t="shared" si="89"/>
        <v>0.03461000000000003</v>
      </c>
    </row>
    <row r="183" spans="1:20" ht="12.75">
      <c r="A183" s="30">
        <v>74</v>
      </c>
      <c r="B183" s="41">
        <v>0.5999998139434201</v>
      </c>
      <c r="C183">
        <v>0.04556</v>
      </c>
      <c r="D183">
        <v>0.08807</v>
      </c>
      <c r="E183">
        <v>0.14283</v>
      </c>
      <c r="F183">
        <v>0.20165</v>
      </c>
      <c r="G183">
        <v>0.25822</v>
      </c>
      <c r="H183">
        <v>0.30947</v>
      </c>
      <c r="I183">
        <v>0.35507</v>
      </c>
      <c r="J183">
        <v>0.39512</v>
      </c>
      <c r="K183">
        <v>0.43038</v>
      </c>
      <c r="M183">
        <f t="shared" si="82"/>
        <v>0.04250999999999999</v>
      </c>
      <c r="N183">
        <f t="shared" si="83"/>
        <v>0.05476000000000002</v>
      </c>
      <c r="O183">
        <f t="shared" si="84"/>
        <v>0.05881999999999998</v>
      </c>
      <c r="P183">
        <f t="shared" si="85"/>
        <v>0.05657000000000001</v>
      </c>
      <c r="Q183">
        <f t="shared" si="86"/>
        <v>0.05125000000000002</v>
      </c>
      <c r="R183">
        <f t="shared" si="87"/>
        <v>0.045599999999999974</v>
      </c>
      <c r="S183">
        <f t="shared" si="88"/>
        <v>0.04005000000000003</v>
      </c>
      <c r="T183">
        <f t="shared" si="89"/>
        <v>0.03525999999999996</v>
      </c>
    </row>
    <row r="184" spans="1:20" ht="12.75">
      <c r="A184" s="30">
        <v>75</v>
      </c>
      <c r="B184" s="41">
        <v>0.6500003965368517</v>
      </c>
      <c r="C184">
        <v>0.03789</v>
      </c>
      <c r="D184">
        <v>0.07314</v>
      </c>
      <c r="E184">
        <v>0.12036</v>
      </c>
      <c r="F184">
        <v>0.17338</v>
      </c>
      <c r="G184">
        <v>0.22624</v>
      </c>
      <c r="H184">
        <v>0.27547</v>
      </c>
      <c r="I184">
        <v>0.32018</v>
      </c>
      <c r="J184">
        <v>0.36009</v>
      </c>
      <c r="K184">
        <v>0.39568</v>
      </c>
      <c r="M184">
        <f t="shared" si="82"/>
        <v>0.03525</v>
      </c>
      <c r="N184">
        <f t="shared" si="83"/>
        <v>0.04722</v>
      </c>
      <c r="O184">
        <f t="shared" si="84"/>
        <v>0.05302000000000001</v>
      </c>
      <c r="P184">
        <f t="shared" si="85"/>
        <v>0.05285999999999999</v>
      </c>
      <c r="Q184">
        <f t="shared" si="86"/>
        <v>0.049229999999999996</v>
      </c>
      <c r="R184">
        <f t="shared" si="87"/>
        <v>0.04471000000000003</v>
      </c>
      <c r="S184">
        <f t="shared" si="88"/>
        <v>0.03991</v>
      </c>
      <c r="T184">
        <f t="shared" si="89"/>
        <v>0.035589999999999955</v>
      </c>
    </row>
    <row r="185" spans="1:20" ht="12.75">
      <c r="A185" s="30">
        <v>76</v>
      </c>
      <c r="B185" s="41">
        <v>0.6999997975545824</v>
      </c>
      <c r="C185">
        <v>0.0313</v>
      </c>
      <c r="D185">
        <v>0.06013</v>
      </c>
      <c r="E185">
        <v>0.10011</v>
      </c>
      <c r="F185">
        <v>0.14706</v>
      </c>
      <c r="G185">
        <v>0.19564</v>
      </c>
      <c r="H185">
        <v>0.24224</v>
      </c>
      <c r="I185">
        <v>0.28551</v>
      </c>
      <c r="J185">
        <v>0.32482</v>
      </c>
      <c r="K185">
        <v>0.36036</v>
      </c>
      <c r="M185">
        <f t="shared" si="82"/>
        <v>0.02883</v>
      </c>
      <c r="N185">
        <f t="shared" si="83"/>
        <v>0.03998</v>
      </c>
      <c r="O185">
        <f t="shared" si="84"/>
        <v>0.04694999999999999</v>
      </c>
      <c r="P185">
        <f t="shared" si="85"/>
        <v>0.04858000000000001</v>
      </c>
      <c r="Q185">
        <f t="shared" si="86"/>
        <v>0.0466</v>
      </c>
      <c r="R185">
        <f t="shared" si="87"/>
        <v>0.043269999999999975</v>
      </c>
      <c r="S185">
        <f t="shared" si="88"/>
        <v>0.03931000000000001</v>
      </c>
      <c r="T185">
        <f t="shared" si="89"/>
        <v>0.035540000000000016</v>
      </c>
    </row>
    <row r="186" spans="1:20" ht="12.75">
      <c r="A186" s="30">
        <v>77</v>
      </c>
      <c r="B186" s="41">
        <v>0.7499997488564175</v>
      </c>
      <c r="C186">
        <v>0.02571</v>
      </c>
      <c r="D186">
        <v>0.04895</v>
      </c>
      <c r="E186">
        <v>0.08218</v>
      </c>
      <c r="F186">
        <v>0.12295</v>
      </c>
      <c r="G186">
        <v>0.16682</v>
      </c>
      <c r="H186">
        <v>0.21023</v>
      </c>
      <c r="I186">
        <v>0.2515</v>
      </c>
      <c r="J186">
        <v>0.28972</v>
      </c>
      <c r="K186">
        <v>0.3248</v>
      </c>
      <c r="M186">
        <f t="shared" si="82"/>
        <v>0.02324</v>
      </c>
      <c r="N186">
        <f t="shared" si="83"/>
        <v>0.03323</v>
      </c>
      <c r="O186">
        <f t="shared" si="84"/>
        <v>0.04077</v>
      </c>
      <c r="P186">
        <f t="shared" si="85"/>
        <v>0.04386999999999999</v>
      </c>
      <c r="Q186">
        <f t="shared" si="86"/>
        <v>0.043410000000000004</v>
      </c>
      <c r="R186">
        <f t="shared" si="87"/>
        <v>0.04127</v>
      </c>
      <c r="S186">
        <f t="shared" si="88"/>
        <v>0.038219999999999976</v>
      </c>
      <c r="T186">
        <f t="shared" si="89"/>
        <v>0.03508</v>
      </c>
    </row>
    <row r="187" spans="1:20" ht="12.75">
      <c r="A187" s="30">
        <v>78</v>
      </c>
      <c r="B187" s="41">
        <v>0.7999997628906467</v>
      </c>
      <c r="C187">
        <v>0.021</v>
      </c>
      <c r="D187">
        <v>0.03949</v>
      </c>
      <c r="E187">
        <v>0.06658</v>
      </c>
      <c r="F187">
        <v>0.10127</v>
      </c>
      <c r="G187">
        <v>0.14013</v>
      </c>
      <c r="H187">
        <v>0.17985</v>
      </c>
      <c r="I187">
        <v>0.21861</v>
      </c>
      <c r="J187">
        <v>0.25523</v>
      </c>
      <c r="K187">
        <v>0.2894</v>
      </c>
      <c r="M187">
        <f t="shared" si="82"/>
        <v>0.018489999999999996</v>
      </c>
      <c r="N187">
        <f t="shared" si="83"/>
        <v>0.027090000000000003</v>
      </c>
      <c r="O187">
        <f t="shared" si="84"/>
        <v>0.03469</v>
      </c>
      <c r="P187">
        <f t="shared" si="85"/>
        <v>0.038860000000000006</v>
      </c>
      <c r="Q187">
        <f t="shared" si="86"/>
        <v>0.039720000000000005</v>
      </c>
      <c r="R187">
        <f t="shared" si="87"/>
        <v>0.03875999999999999</v>
      </c>
      <c r="S187">
        <f t="shared" si="88"/>
        <v>0.036620000000000014</v>
      </c>
      <c r="T187">
        <f t="shared" si="89"/>
        <v>0.03416999999999998</v>
      </c>
    </row>
    <row r="188" spans="1:20" ht="12.75">
      <c r="A188" s="30">
        <v>79</v>
      </c>
      <c r="B188" s="41">
        <v>0.850000132271096</v>
      </c>
      <c r="C188">
        <v>0.01707</v>
      </c>
      <c r="D188">
        <v>0.0316</v>
      </c>
      <c r="E188">
        <v>0.05326</v>
      </c>
      <c r="F188">
        <v>0.08215</v>
      </c>
      <c r="G188">
        <v>0.11585</v>
      </c>
      <c r="H188">
        <v>0.15151</v>
      </c>
      <c r="I188">
        <v>0.18726</v>
      </c>
      <c r="J188">
        <v>0.22181</v>
      </c>
      <c r="K188">
        <v>0.25462</v>
      </c>
      <c r="M188">
        <f t="shared" si="82"/>
        <v>0.014530000000000005</v>
      </c>
      <c r="N188">
        <f t="shared" si="83"/>
        <v>0.02166</v>
      </c>
      <c r="O188">
        <f t="shared" si="84"/>
        <v>0.02889</v>
      </c>
      <c r="P188">
        <f t="shared" si="85"/>
        <v>0.033699999999999994</v>
      </c>
      <c r="Q188">
        <f t="shared" si="86"/>
        <v>0.03566000000000001</v>
      </c>
      <c r="R188">
        <f t="shared" si="87"/>
        <v>0.035750000000000004</v>
      </c>
      <c r="S188">
        <f t="shared" si="88"/>
        <v>0.03455</v>
      </c>
      <c r="T188">
        <f t="shared" si="89"/>
        <v>0.032810000000000006</v>
      </c>
    </row>
    <row r="189" spans="1:20" ht="12.75">
      <c r="A189" s="30">
        <v>80</v>
      </c>
      <c r="B189" s="41">
        <v>0.8999998716658041</v>
      </c>
      <c r="C189">
        <v>0.01381</v>
      </c>
      <c r="D189">
        <v>0.02511</v>
      </c>
      <c r="E189">
        <v>0.04211</v>
      </c>
      <c r="F189">
        <v>0.06562</v>
      </c>
      <c r="G189">
        <v>0.0942</v>
      </c>
      <c r="H189">
        <v>0.12554</v>
      </c>
      <c r="I189">
        <v>0.1579</v>
      </c>
      <c r="J189">
        <v>0.18992</v>
      </c>
      <c r="K189">
        <v>0.22092</v>
      </c>
      <c r="M189">
        <f t="shared" si="82"/>
        <v>0.011300000000000001</v>
      </c>
      <c r="N189">
        <f t="shared" si="83"/>
        <v>0.017</v>
      </c>
      <c r="O189">
        <f t="shared" si="84"/>
        <v>0.023509999999999996</v>
      </c>
      <c r="P189">
        <f t="shared" si="85"/>
        <v>0.028580000000000008</v>
      </c>
      <c r="Q189">
        <f t="shared" si="86"/>
        <v>0.03134000000000001</v>
      </c>
      <c r="R189">
        <f t="shared" si="87"/>
        <v>0.03236</v>
      </c>
      <c r="S189">
        <f t="shared" si="88"/>
        <v>0.03201999999999999</v>
      </c>
      <c r="T189">
        <f t="shared" si="89"/>
        <v>0.031</v>
      </c>
    </row>
    <row r="190" spans="1:20" ht="12.75">
      <c r="A190" s="30">
        <v>81</v>
      </c>
      <c r="B190" s="41">
        <v>0.9500000301465847</v>
      </c>
      <c r="C190">
        <v>0.01113</v>
      </c>
      <c r="D190">
        <v>0.01984</v>
      </c>
      <c r="E190">
        <v>0.03293</v>
      </c>
      <c r="F190">
        <v>0.05163</v>
      </c>
      <c r="G190">
        <v>0.0753</v>
      </c>
      <c r="H190">
        <v>0.10222</v>
      </c>
      <c r="I190">
        <v>0.13089</v>
      </c>
      <c r="J190">
        <v>0.16</v>
      </c>
      <c r="K190">
        <v>0.18877</v>
      </c>
      <c r="M190">
        <f t="shared" si="82"/>
        <v>0.00871</v>
      </c>
      <c r="N190">
        <f t="shared" si="83"/>
        <v>0.013090000000000001</v>
      </c>
      <c r="O190">
        <f t="shared" si="84"/>
        <v>0.0187</v>
      </c>
      <c r="P190">
        <f t="shared" si="85"/>
        <v>0.023670000000000004</v>
      </c>
      <c r="Q190">
        <f t="shared" si="86"/>
        <v>0.02692</v>
      </c>
      <c r="R190">
        <f t="shared" si="87"/>
        <v>0.02867</v>
      </c>
      <c r="S190">
        <f t="shared" si="88"/>
        <v>0.029109999999999997</v>
      </c>
      <c r="T190">
        <f t="shared" si="89"/>
        <v>0.02876999999999999</v>
      </c>
    </row>
    <row r="191" spans="1:20" ht="12.75">
      <c r="A191" s="30">
        <v>82</v>
      </c>
      <c r="B191" s="41">
        <v>1</v>
      </c>
      <c r="C191">
        <v>0.00895</v>
      </c>
      <c r="D191">
        <v>0.0156</v>
      </c>
      <c r="E191">
        <v>0.02552</v>
      </c>
      <c r="F191">
        <v>0.04005</v>
      </c>
      <c r="G191">
        <v>0.05916</v>
      </c>
      <c r="H191">
        <v>0.08172</v>
      </c>
      <c r="I191">
        <v>0.10655</v>
      </c>
      <c r="J191">
        <v>0.13245</v>
      </c>
      <c r="K191">
        <v>0.15864</v>
      </c>
      <c r="M191">
        <f t="shared" si="82"/>
        <v>0.00665</v>
      </c>
      <c r="N191">
        <f t="shared" si="83"/>
        <v>0.009920000000000002</v>
      </c>
      <c r="O191">
        <f t="shared" si="84"/>
        <v>0.014530000000000001</v>
      </c>
      <c r="P191">
        <f t="shared" si="85"/>
        <v>0.019109999999999995</v>
      </c>
      <c r="Q191">
        <f t="shared" si="86"/>
        <v>0.022560000000000004</v>
      </c>
      <c r="R191">
        <f t="shared" si="87"/>
        <v>0.024830000000000005</v>
      </c>
      <c r="S191">
        <f t="shared" si="88"/>
        <v>0.025900000000000006</v>
      </c>
      <c r="T191">
        <f t="shared" si="89"/>
        <v>0.02618999999999999</v>
      </c>
    </row>
    <row r="192" spans="1:20" ht="12.75">
      <c r="A192" s="30">
        <v>83</v>
      </c>
      <c r="B192" s="41">
        <v>1.0500005982857616</v>
      </c>
      <c r="C192">
        <v>0.00717</v>
      </c>
      <c r="D192">
        <v>0.01223</v>
      </c>
      <c r="E192">
        <v>0.01964</v>
      </c>
      <c r="F192">
        <v>0.03067</v>
      </c>
      <c r="G192">
        <v>0.04569</v>
      </c>
      <c r="H192">
        <v>0.06412</v>
      </c>
      <c r="I192">
        <v>0.08509</v>
      </c>
      <c r="J192">
        <v>0.10761</v>
      </c>
      <c r="K192">
        <v>0.13093</v>
      </c>
      <c r="M192">
        <f t="shared" si="82"/>
        <v>0.005059999999999999</v>
      </c>
      <c r="N192">
        <f t="shared" si="83"/>
        <v>0.007410000000000002</v>
      </c>
      <c r="O192">
        <f t="shared" si="84"/>
        <v>0.011029999999999998</v>
      </c>
      <c r="P192">
        <f t="shared" si="85"/>
        <v>0.015020000000000002</v>
      </c>
      <c r="Q192">
        <f t="shared" si="86"/>
        <v>0.018429999999999995</v>
      </c>
      <c r="R192">
        <f t="shared" si="87"/>
        <v>0.020970000000000003</v>
      </c>
      <c r="S192">
        <f t="shared" si="88"/>
        <v>0.02252</v>
      </c>
      <c r="T192">
        <f t="shared" si="89"/>
        <v>0.023319999999999994</v>
      </c>
    </row>
    <row r="193" spans="1:20" ht="12.75">
      <c r="A193" s="30">
        <v>84</v>
      </c>
      <c r="B193" s="41">
        <v>1.100001582801352</v>
      </c>
      <c r="C193">
        <v>0.00573</v>
      </c>
      <c r="D193">
        <v>0.00957</v>
      </c>
      <c r="E193">
        <v>0.01504</v>
      </c>
      <c r="F193">
        <v>0.02323</v>
      </c>
      <c r="G193">
        <v>0.03474</v>
      </c>
      <c r="H193">
        <v>0.04937</v>
      </c>
      <c r="I193">
        <v>0.06661</v>
      </c>
      <c r="J193">
        <v>0.08569</v>
      </c>
      <c r="K193">
        <v>0.10598</v>
      </c>
      <c r="M193">
        <f t="shared" si="82"/>
        <v>0.0038400000000000005</v>
      </c>
      <c r="N193">
        <f t="shared" si="83"/>
        <v>0.005469999999999999</v>
      </c>
      <c r="O193">
        <f t="shared" si="84"/>
        <v>0.008190000000000001</v>
      </c>
      <c r="P193">
        <f t="shared" si="85"/>
        <v>0.01151</v>
      </c>
      <c r="Q193">
        <f t="shared" si="86"/>
        <v>0.014629999999999997</v>
      </c>
      <c r="R193">
        <f t="shared" si="87"/>
        <v>0.017240000000000005</v>
      </c>
      <c r="S193">
        <f t="shared" si="88"/>
        <v>0.01908</v>
      </c>
      <c r="T193">
        <f t="shared" si="89"/>
        <v>0.020290000000000002</v>
      </c>
    </row>
    <row r="194" spans="1:20" ht="12.75">
      <c r="A194" s="30">
        <v>85</v>
      </c>
      <c r="B194" s="41">
        <v>1.1500007549221372</v>
      </c>
      <c r="C194">
        <v>0.00458</v>
      </c>
      <c r="D194">
        <v>0.00748</v>
      </c>
      <c r="E194">
        <v>0.01149</v>
      </c>
      <c r="F194">
        <v>0.01745</v>
      </c>
      <c r="G194">
        <v>0.02603</v>
      </c>
      <c r="H194">
        <v>0.03732</v>
      </c>
      <c r="I194">
        <v>0.05109</v>
      </c>
      <c r="J194">
        <v>0.06683</v>
      </c>
      <c r="K194">
        <v>0.08402</v>
      </c>
      <c r="M194">
        <f t="shared" si="82"/>
        <v>0.0029</v>
      </c>
      <c r="N194">
        <f t="shared" si="83"/>
        <v>0.0040100000000000005</v>
      </c>
      <c r="O194">
        <f t="shared" si="84"/>
        <v>0.00596</v>
      </c>
      <c r="P194">
        <f t="shared" si="85"/>
        <v>0.00858</v>
      </c>
      <c r="Q194">
        <f t="shared" si="86"/>
        <v>0.011289999999999998</v>
      </c>
      <c r="R194">
        <f t="shared" si="87"/>
        <v>0.013770000000000004</v>
      </c>
      <c r="S194">
        <f t="shared" si="88"/>
        <v>0.015739999999999997</v>
      </c>
      <c r="T194">
        <f t="shared" si="89"/>
        <v>0.017189999999999997</v>
      </c>
    </row>
    <row r="195" spans="1:20" ht="12.75">
      <c r="A195" s="30">
        <v>86</v>
      </c>
      <c r="B195" s="41">
        <v>1.1999991251967967</v>
      </c>
      <c r="C195">
        <v>0.00365</v>
      </c>
      <c r="D195">
        <v>0.00585</v>
      </c>
      <c r="E195">
        <v>0.00877</v>
      </c>
      <c r="F195">
        <v>0.01305</v>
      </c>
      <c r="G195">
        <v>0.01929</v>
      </c>
      <c r="H195">
        <v>0.02774</v>
      </c>
      <c r="I195">
        <v>0.03841</v>
      </c>
      <c r="J195">
        <v>0.051</v>
      </c>
      <c r="K195">
        <v>0.06517</v>
      </c>
      <c r="M195">
        <f t="shared" si="82"/>
        <v>0.0022</v>
      </c>
      <c r="N195">
        <f t="shared" si="83"/>
        <v>0.00292</v>
      </c>
      <c r="O195">
        <f t="shared" si="84"/>
        <v>0.004280000000000001</v>
      </c>
      <c r="P195">
        <f t="shared" si="85"/>
        <v>0.006240000000000001</v>
      </c>
      <c r="Q195">
        <f t="shared" si="86"/>
        <v>0.00845</v>
      </c>
      <c r="R195">
        <f t="shared" si="87"/>
        <v>0.010669999999999999</v>
      </c>
      <c r="S195">
        <f t="shared" si="88"/>
        <v>0.012589999999999997</v>
      </c>
      <c r="T195">
        <f t="shared" si="89"/>
        <v>0.014170000000000009</v>
      </c>
    </row>
    <row r="196" spans="1:20" ht="12.75">
      <c r="A196" s="30">
        <v>87</v>
      </c>
      <c r="B196" s="41">
        <v>1.2500001440812938</v>
      </c>
      <c r="C196">
        <v>0.0029</v>
      </c>
      <c r="D196">
        <v>0.00458</v>
      </c>
      <c r="E196">
        <v>0.00671</v>
      </c>
      <c r="F196">
        <v>0.00974</v>
      </c>
      <c r="G196">
        <v>0.01417</v>
      </c>
      <c r="H196">
        <v>0.02032</v>
      </c>
      <c r="I196">
        <v>0.02834</v>
      </c>
      <c r="J196">
        <v>0.0381</v>
      </c>
      <c r="K196">
        <v>0.04942</v>
      </c>
      <c r="M196">
        <f t="shared" si="82"/>
        <v>0.00168</v>
      </c>
      <c r="N196">
        <f t="shared" si="83"/>
        <v>0.00213</v>
      </c>
      <c r="O196">
        <f t="shared" si="84"/>
        <v>0.0030300000000000006</v>
      </c>
      <c r="P196">
        <f t="shared" si="85"/>
        <v>0.00443</v>
      </c>
      <c r="Q196">
        <f t="shared" si="86"/>
        <v>0.006150000000000001</v>
      </c>
      <c r="R196">
        <f t="shared" si="87"/>
        <v>0.00802</v>
      </c>
      <c r="S196">
        <f t="shared" si="88"/>
        <v>0.009760000000000001</v>
      </c>
      <c r="T196">
        <f t="shared" si="89"/>
        <v>0.011319999999999997</v>
      </c>
    </row>
    <row r="197" spans="1:20" ht="12.75">
      <c r="A197" s="30">
        <v>88</v>
      </c>
      <c r="B197" s="41">
        <v>1.2999994961169838</v>
      </c>
      <c r="C197">
        <v>0.00231</v>
      </c>
      <c r="D197">
        <v>0.00358</v>
      </c>
      <c r="E197">
        <v>0.00514</v>
      </c>
      <c r="F197">
        <v>0.00728</v>
      </c>
      <c r="G197">
        <v>0.01038</v>
      </c>
      <c r="H197">
        <v>0.01473</v>
      </c>
      <c r="I197">
        <v>0.02055</v>
      </c>
      <c r="J197">
        <v>0.02788</v>
      </c>
      <c r="K197">
        <v>0.03664</v>
      </c>
      <c r="M197">
        <f t="shared" si="82"/>
        <v>0.0012699999999999999</v>
      </c>
      <c r="N197">
        <f t="shared" si="83"/>
        <v>0.0015599999999999998</v>
      </c>
      <c r="O197">
        <f t="shared" si="84"/>
        <v>0.0021400000000000004</v>
      </c>
      <c r="P197">
        <f t="shared" si="85"/>
        <v>0.0031000000000000003</v>
      </c>
      <c r="Q197">
        <f t="shared" si="86"/>
        <v>0.00435</v>
      </c>
      <c r="R197">
        <f t="shared" si="87"/>
        <v>0.005819999999999999</v>
      </c>
      <c r="S197">
        <f t="shared" si="88"/>
        <v>0.00733</v>
      </c>
      <c r="T197">
        <f t="shared" si="89"/>
        <v>0.00876</v>
      </c>
    </row>
    <row r="198" spans="1:20" ht="12.75">
      <c r="A198" s="30">
        <v>89</v>
      </c>
      <c r="B198" s="41">
        <v>1.3499997791265448</v>
      </c>
      <c r="C198">
        <v>0.00184</v>
      </c>
      <c r="D198">
        <v>0.00281</v>
      </c>
      <c r="E198">
        <v>0.00396</v>
      </c>
      <c r="F198">
        <v>0.00547</v>
      </c>
      <c r="G198">
        <v>0.0076</v>
      </c>
      <c r="H198">
        <v>0.01061</v>
      </c>
      <c r="I198">
        <v>0.01472</v>
      </c>
      <c r="J198">
        <v>0.02003</v>
      </c>
      <c r="K198">
        <v>0.02657</v>
      </c>
      <c r="M198">
        <f t="shared" si="82"/>
        <v>0.0009699999999999999</v>
      </c>
      <c r="N198">
        <f t="shared" si="83"/>
        <v>0.00115</v>
      </c>
      <c r="O198">
        <f t="shared" si="84"/>
        <v>0.00151</v>
      </c>
      <c r="P198">
        <f t="shared" si="85"/>
        <v>0.00213</v>
      </c>
      <c r="Q198">
        <f t="shared" si="86"/>
        <v>0.0030099999999999997</v>
      </c>
      <c r="R198">
        <f t="shared" si="87"/>
        <v>0.004110000000000001</v>
      </c>
      <c r="S198">
        <f t="shared" si="88"/>
        <v>0.005309999999999999</v>
      </c>
      <c r="T198">
        <f t="shared" si="89"/>
        <v>0.006540000000000001</v>
      </c>
    </row>
    <row r="199" spans="1:20" ht="12.75">
      <c r="A199" s="30">
        <v>90</v>
      </c>
      <c r="B199" s="41">
        <v>1.40000061697638</v>
      </c>
      <c r="C199">
        <v>0.00146</v>
      </c>
      <c r="D199">
        <v>0.0022</v>
      </c>
      <c r="E199">
        <v>0.00306</v>
      </c>
      <c r="F199">
        <v>0.00413</v>
      </c>
      <c r="G199">
        <v>0.0056</v>
      </c>
      <c r="H199">
        <v>0.00763</v>
      </c>
      <c r="I199">
        <v>0.01045</v>
      </c>
      <c r="J199">
        <v>0.01417</v>
      </c>
      <c r="K199">
        <v>0.01889</v>
      </c>
      <c r="M199">
        <f t="shared" si="82"/>
        <v>0.0007400000000000002</v>
      </c>
      <c r="N199">
        <f t="shared" si="83"/>
        <v>0.0008599999999999997</v>
      </c>
      <c r="O199">
        <f t="shared" si="84"/>
        <v>0.0010700000000000002</v>
      </c>
      <c r="P199">
        <f t="shared" si="85"/>
        <v>0.00147</v>
      </c>
      <c r="Q199">
        <f t="shared" si="86"/>
        <v>0.0020299999999999997</v>
      </c>
      <c r="R199">
        <f t="shared" si="87"/>
        <v>0.0028199999999999996</v>
      </c>
      <c r="S199">
        <f t="shared" si="88"/>
        <v>0.003720000000000001</v>
      </c>
      <c r="T199">
        <f t="shared" si="89"/>
        <v>0.00472</v>
      </c>
    </row>
    <row r="200" spans="1:20" ht="12.75">
      <c r="A200" s="30">
        <v>91</v>
      </c>
      <c r="B200" s="41">
        <v>1.4499995483109747</v>
      </c>
      <c r="C200">
        <v>0.00116</v>
      </c>
      <c r="D200">
        <v>0.00173</v>
      </c>
      <c r="E200">
        <v>0.00237</v>
      </c>
      <c r="F200">
        <v>0.00314</v>
      </c>
      <c r="G200">
        <v>0.00415</v>
      </c>
      <c r="H200">
        <v>0.00552</v>
      </c>
      <c r="I200">
        <v>0.0074</v>
      </c>
      <c r="J200">
        <v>0.00993</v>
      </c>
      <c r="K200">
        <v>0.01322</v>
      </c>
      <c r="M200">
        <f t="shared" si="82"/>
        <v>0.00057</v>
      </c>
      <c r="N200">
        <f t="shared" si="83"/>
        <v>0.0006400000000000002</v>
      </c>
      <c r="O200">
        <f t="shared" si="84"/>
        <v>0.0007699999999999999</v>
      </c>
      <c r="P200">
        <f t="shared" si="85"/>
        <v>0.00101</v>
      </c>
      <c r="Q200">
        <f t="shared" si="86"/>
        <v>0.0013699999999999997</v>
      </c>
      <c r="R200">
        <f t="shared" si="87"/>
        <v>0.0018800000000000006</v>
      </c>
      <c r="S200">
        <f t="shared" si="88"/>
        <v>0.0025299999999999993</v>
      </c>
      <c r="T200">
        <f t="shared" si="89"/>
        <v>0.0032900000000000013</v>
      </c>
    </row>
    <row r="201" spans="1:20" ht="12.75">
      <c r="A201" s="30">
        <v>92</v>
      </c>
      <c r="B201" s="41">
        <v>1.5000003213429354</v>
      </c>
      <c r="C201">
        <v>0.00092</v>
      </c>
      <c r="D201">
        <v>0.00136</v>
      </c>
      <c r="E201">
        <v>0.00184</v>
      </c>
      <c r="F201">
        <v>0.0024</v>
      </c>
      <c r="G201">
        <v>0.00311</v>
      </c>
      <c r="H201">
        <v>0.00402</v>
      </c>
      <c r="I201">
        <v>0.00527</v>
      </c>
      <c r="J201">
        <v>0.00694</v>
      </c>
      <c r="K201">
        <v>0.00915</v>
      </c>
      <c r="M201">
        <f t="shared" si="82"/>
        <v>0.00044000000000000007</v>
      </c>
      <c r="N201">
        <f t="shared" si="83"/>
        <v>0.00047999999999999996</v>
      </c>
      <c r="O201">
        <f t="shared" si="84"/>
        <v>0.0005599999999999997</v>
      </c>
      <c r="P201">
        <f t="shared" si="85"/>
        <v>0.0007100000000000001</v>
      </c>
      <c r="Q201">
        <f t="shared" si="86"/>
        <v>0.0009100000000000002</v>
      </c>
      <c r="R201">
        <f t="shared" si="87"/>
        <v>0.0012500000000000002</v>
      </c>
      <c r="S201">
        <f t="shared" si="88"/>
        <v>0.0016699999999999996</v>
      </c>
      <c r="T201">
        <f t="shared" si="89"/>
        <v>0.00221</v>
      </c>
    </row>
    <row r="202" spans="1:20" ht="12.75">
      <c r="A202" s="30">
        <v>93</v>
      </c>
      <c r="B202" s="41">
        <v>1.5499995235746682</v>
      </c>
      <c r="C202">
        <v>0.00073</v>
      </c>
      <c r="D202">
        <v>0.00107</v>
      </c>
      <c r="E202">
        <v>0.00144</v>
      </c>
      <c r="F202">
        <v>0.00185</v>
      </c>
      <c r="G202">
        <v>0.00235</v>
      </c>
      <c r="H202">
        <v>0.00297</v>
      </c>
      <c r="I202">
        <v>0.00379</v>
      </c>
      <c r="J202">
        <v>0.00488</v>
      </c>
      <c r="K202">
        <v>0.00632</v>
      </c>
      <c r="M202">
        <f t="shared" si="82"/>
        <v>0.00034</v>
      </c>
      <c r="N202">
        <f t="shared" si="83"/>
        <v>0.0003700000000000001</v>
      </c>
      <c r="O202">
        <f t="shared" si="84"/>
        <v>0.00041</v>
      </c>
      <c r="P202">
        <f t="shared" si="85"/>
        <v>0.0005</v>
      </c>
      <c r="Q202">
        <f t="shared" si="86"/>
        <v>0.0006199999999999999</v>
      </c>
      <c r="R202">
        <f t="shared" si="87"/>
        <v>0.00082</v>
      </c>
      <c r="S202">
        <f t="shared" si="88"/>
        <v>0.0010899999999999998</v>
      </c>
      <c r="T202">
        <f t="shared" si="89"/>
        <v>0.0014400000000000003</v>
      </c>
    </row>
    <row r="203" spans="1:20" ht="12.75">
      <c r="A203" s="30">
        <v>94</v>
      </c>
      <c r="B203" s="41">
        <v>1.59999981394342</v>
      </c>
      <c r="C203">
        <v>0.00058</v>
      </c>
      <c r="D203">
        <v>0.00084</v>
      </c>
      <c r="E203">
        <v>0.00112</v>
      </c>
      <c r="F203">
        <v>0.00143</v>
      </c>
      <c r="G203">
        <v>0.00179</v>
      </c>
      <c r="H203">
        <v>0.00222</v>
      </c>
      <c r="I203">
        <v>0.00276</v>
      </c>
      <c r="J203">
        <v>0.00346</v>
      </c>
      <c r="K203">
        <v>0.00439</v>
      </c>
      <c r="M203">
        <f t="shared" si="82"/>
        <v>0.00026000000000000003</v>
      </c>
      <c r="N203">
        <f t="shared" si="83"/>
        <v>0.00027999999999999987</v>
      </c>
      <c r="O203">
        <f t="shared" si="84"/>
        <v>0.00031000000000000016</v>
      </c>
      <c r="P203">
        <f t="shared" si="85"/>
        <v>0.00035999999999999986</v>
      </c>
      <c r="Q203">
        <f t="shared" si="86"/>
        <v>0.00043000000000000026</v>
      </c>
      <c r="R203">
        <f t="shared" si="87"/>
        <v>0.0005399999999999997</v>
      </c>
      <c r="S203">
        <f t="shared" si="88"/>
        <v>0.0007000000000000001</v>
      </c>
      <c r="T203">
        <f t="shared" si="89"/>
        <v>0.0009299999999999998</v>
      </c>
    </row>
    <row r="204" spans="1:20" ht="12.75">
      <c r="A204" s="30">
        <v>95</v>
      </c>
      <c r="B204" s="41">
        <v>1.6500003965368517</v>
      </c>
      <c r="C204">
        <v>0.00046</v>
      </c>
      <c r="D204">
        <v>0.00067</v>
      </c>
      <c r="E204">
        <v>0.00088</v>
      </c>
      <c r="F204">
        <v>0.00111</v>
      </c>
      <c r="G204">
        <v>0.00138</v>
      </c>
      <c r="H204">
        <v>0.00168</v>
      </c>
      <c r="I204">
        <v>0.00204</v>
      </c>
      <c r="J204">
        <v>0.0025</v>
      </c>
      <c r="K204">
        <v>0.00309</v>
      </c>
      <c r="M204">
        <f t="shared" si="82"/>
        <v>0.00021</v>
      </c>
      <c r="N204">
        <f t="shared" si="83"/>
        <v>0.00021</v>
      </c>
      <c r="O204">
        <f t="shared" si="84"/>
        <v>0.00023000000000000006</v>
      </c>
      <c r="P204">
        <f t="shared" si="85"/>
        <v>0.00026999999999999984</v>
      </c>
      <c r="Q204">
        <f t="shared" si="86"/>
        <v>0.00030000000000000014</v>
      </c>
      <c r="R204">
        <f t="shared" si="87"/>
        <v>0.0003600000000000001</v>
      </c>
      <c r="S204">
        <f t="shared" si="88"/>
        <v>0.0004599999999999999</v>
      </c>
      <c r="T204">
        <f t="shared" si="89"/>
        <v>0.0005899999999999998</v>
      </c>
    </row>
    <row r="205" spans="1:20" ht="12.75">
      <c r="A205" s="30">
        <v>96</v>
      </c>
      <c r="B205" s="41">
        <v>1.6999997975545824</v>
      </c>
      <c r="C205">
        <v>0.00036</v>
      </c>
      <c r="D205">
        <v>0.00053</v>
      </c>
      <c r="E205">
        <v>0.00069</v>
      </c>
      <c r="F205">
        <v>0.00087</v>
      </c>
      <c r="G205">
        <v>0.00106</v>
      </c>
      <c r="H205">
        <v>0.00128</v>
      </c>
      <c r="I205">
        <v>0.00153</v>
      </c>
      <c r="J205">
        <v>0.00184</v>
      </c>
      <c r="K205">
        <v>0.00221</v>
      </c>
      <c r="M205">
        <f t="shared" si="82"/>
        <v>0.00016999999999999996</v>
      </c>
      <c r="N205">
        <f t="shared" si="83"/>
        <v>0.00015999999999999999</v>
      </c>
      <c r="O205">
        <f t="shared" si="84"/>
        <v>0.00018000000000000004</v>
      </c>
      <c r="P205">
        <f t="shared" si="85"/>
        <v>0.00018999999999999996</v>
      </c>
      <c r="Q205">
        <f t="shared" si="86"/>
        <v>0.00022000000000000014</v>
      </c>
      <c r="R205">
        <f t="shared" si="87"/>
        <v>0.0002499999999999998</v>
      </c>
      <c r="S205">
        <f t="shared" si="88"/>
        <v>0.00031000000000000016</v>
      </c>
      <c r="T205">
        <f t="shared" si="89"/>
        <v>0.0003700000000000001</v>
      </c>
    </row>
    <row r="206" spans="1:20" ht="12.75">
      <c r="A206" s="30">
        <v>97</v>
      </c>
      <c r="B206" s="41">
        <v>1.7499997488564174</v>
      </c>
      <c r="C206">
        <v>0.00029</v>
      </c>
      <c r="D206">
        <v>0.00041</v>
      </c>
      <c r="E206">
        <v>0.00054</v>
      </c>
      <c r="F206">
        <v>0.00068</v>
      </c>
      <c r="G206">
        <v>0.00083</v>
      </c>
      <c r="H206">
        <v>0.00099</v>
      </c>
      <c r="I206">
        <v>0.00117</v>
      </c>
      <c r="J206">
        <v>0.00137</v>
      </c>
      <c r="K206">
        <v>0.00162</v>
      </c>
      <c r="M206">
        <f t="shared" si="82"/>
        <v>0.00011999999999999999</v>
      </c>
      <c r="N206">
        <f t="shared" si="83"/>
        <v>0.00013000000000000002</v>
      </c>
      <c r="O206">
        <f t="shared" si="84"/>
        <v>0.00014000000000000004</v>
      </c>
      <c r="P206">
        <f t="shared" si="85"/>
        <v>0.00014999999999999996</v>
      </c>
      <c r="Q206">
        <f t="shared" si="86"/>
        <v>0.00015999999999999999</v>
      </c>
      <c r="R206">
        <f t="shared" si="87"/>
        <v>0.00018000000000000004</v>
      </c>
      <c r="S206">
        <f t="shared" si="88"/>
        <v>0.00019999999999999987</v>
      </c>
      <c r="T206">
        <f t="shared" si="89"/>
        <v>0.00025</v>
      </c>
    </row>
    <row r="207" spans="1:20" ht="12.75">
      <c r="A207" s="30">
        <v>98</v>
      </c>
      <c r="B207" s="41">
        <v>1.7999997628906468</v>
      </c>
      <c r="C207">
        <v>0.00023</v>
      </c>
      <c r="D207">
        <v>0.00033</v>
      </c>
      <c r="E207">
        <v>0.00043</v>
      </c>
      <c r="F207">
        <v>0.00053</v>
      </c>
      <c r="G207">
        <v>0.00065</v>
      </c>
      <c r="H207">
        <v>0.00076</v>
      </c>
      <c r="I207">
        <v>0.0009</v>
      </c>
      <c r="J207">
        <v>0.00104</v>
      </c>
      <c r="K207">
        <v>0.0012</v>
      </c>
      <c r="M207">
        <f t="shared" si="82"/>
        <v>9.999999999999999E-05</v>
      </c>
      <c r="N207">
        <f t="shared" si="83"/>
        <v>9.999999999999999E-05</v>
      </c>
      <c r="O207">
        <f t="shared" si="84"/>
        <v>9.999999999999999E-05</v>
      </c>
      <c r="P207">
        <f t="shared" si="85"/>
        <v>0.00011999999999999999</v>
      </c>
      <c r="Q207">
        <f t="shared" si="86"/>
        <v>0.00011000000000000007</v>
      </c>
      <c r="R207">
        <f t="shared" si="87"/>
        <v>0.00013999999999999993</v>
      </c>
      <c r="S207">
        <f t="shared" si="88"/>
        <v>0.00013999999999999993</v>
      </c>
      <c r="T207">
        <f t="shared" si="89"/>
        <v>0.00015999999999999999</v>
      </c>
    </row>
    <row r="208" spans="1:20" ht="12.75">
      <c r="A208" s="30">
        <v>99</v>
      </c>
      <c r="B208" s="41">
        <v>1.8500001322710962</v>
      </c>
      <c r="C208">
        <v>0.00018</v>
      </c>
      <c r="D208">
        <v>0.00026</v>
      </c>
      <c r="E208">
        <v>0.00034</v>
      </c>
      <c r="F208">
        <v>0.00042</v>
      </c>
      <c r="G208">
        <v>0.0005</v>
      </c>
      <c r="H208">
        <v>0.00059</v>
      </c>
      <c r="I208">
        <v>0.00069</v>
      </c>
      <c r="J208">
        <v>0.0008</v>
      </c>
      <c r="K208">
        <v>0.00091</v>
      </c>
      <c r="M208">
        <f t="shared" si="82"/>
        <v>7.999999999999997E-05</v>
      </c>
      <c r="N208">
        <f t="shared" si="83"/>
        <v>8.000000000000005E-05</v>
      </c>
      <c r="O208">
        <f t="shared" si="84"/>
        <v>7.999999999999999E-05</v>
      </c>
      <c r="P208">
        <f t="shared" si="85"/>
        <v>7.999999999999999E-05</v>
      </c>
      <c r="Q208">
        <f t="shared" si="86"/>
        <v>9.000000000000002E-05</v>
      </c>
      <c r="R208">
        <f t="shared" si="87"/>
        <v>9.999999999999994E-05</v>
      </c>
      <c r="S208">
        <f t="shared" si="88"/>
        <v>0.00011000000000000007</v>
      </c>
      <c r="T208">
        <f t="shared" si="89"/>
        <v>0.00010999999999999996</v>
      </c>
    </row>
    <row r="209" spans="1:20" ht="12.75">
      <c r="A209" s="30">
        <v>100</v>
      </c>
      <c r="B209" s="41">
        <v>1.8999998716658042</v>
      </c>
      <c r="C209">
        <v>0.00014</v>
      </c>
      <c r="D209">
        <v>0.0002</v>
      </c>
      <c r="E209">
        <v>0.00027</v>
      </c>
      <c r="F209">
        <v>0.00033</v>
      </c>
      <c r="G209">
        <v>0.0004</v>
      </c>
      <c r="H209">
        <v>0.00046</v>
      </c>
      <c r="I209">
        <v>0.00054</v>
      </c>
      <c r="J209">
        <v>0.00061</v>
      </c>
      <c r="K209">
        <v>0.0007</v>
      </c>
      <c r="M209">
        <f t="shared" si="82"/>
        <v>6.000000000000002E-05</v>
      </c>
      <c r="N209">
        <f t="shared" si="83"/>
        <v>7E-05</v>
      </c>
      <c r="O209">
        <f t="shared" si="84"/>
        <v>5.9999999999999995E-05</v>
      </c>
      <c r="P209">
        <f t="shared" si="85"/>
        <v>7.000000000000002E-05</v>
      </c>
      <c r="Q209">
        <f t="shared" si="86"/>
        <v>5.9999999999999995E-05</v>
      </c>
      <c r="R209">
        <f t="shared" si="87"/>
        <v>7.999999999999999E-05</v>
      </c>
      <c r="S209">
        <f t="shared" si="88"/>
        <v>6.999999999999997E-05</v>
      </c>
      <c r="T209">
        <f t="shared" si="89"/>
        <v>9.000000000000002E-05</v>
      </c>
    </row>
    <row r="210" spans="1:20" ht="12.75">
      <c r="A210" s="30">
        <v>101</v>
      </c>
      <c r="B210" s="41">
        <v>1.9500000301465847</v>
      </c>
      <c r="C210">
        <v>0.00011</v>
      </c>
      <c r="D210">
        <v>0.00016</v>
      </c>
      <c r="E210">
        <v>0.00021</v>
      </c>
      <c r="F210">
        <v>0.00026</v>
      </c>
      <c r="G210">
        <v>0.00031</v>
      </c>
      <c r="H210">
        <v>0.00036</v>
      </c>
      <c r="I210">
        <v>0.00042</v>
      </c>
      <c r="J210">
        <v>0.00048</v>
      </c>
      <c r="K210">
        <v>0.00054</v>
      </c>
      <c r="M210">
        <f t="shared" si="82"/>
        <v>5.000000000000001E-05</v>
      </c>
      <c r="N210">
        <f t="shared" si="83"/>
        <v>4.9999999999999996E-05</v>
      </c>
      <c r="O210">
        <f t="shared" si="84"/>
        <v>4.999999999999997E-05</v>
      </c>
      <c r="P210">
        <f t="shared" si="85"/>
        <v>5.000000000000002E-05</v>
      </c>
      <c r="Q210">
        <f t="shared" si="86"/>
        <v>5.000000000000002E-05</v>
      </c>
      <c r="R210">
        <f t="shared" si="87"/>
        <v>5.9999999999999995E-05</v>
      </c>
      <c r="S210">
        <f t="shared" si="88"/>
        <v>5.9999999999999995E-05</v>
      </c>
      <c r="T210">
        <f t="shared" si="89"/>
        <v>5.9999999999999995E-05</v>
      </c>
    </row>
    <row r="211" spans="1:20" ht="12.75">
      <c r="A211" s="30">
        <v>102</v>
      </c>
      <c r="B211" s="41">
        <v>2</v>
      </c>
      <c r="C211">
        <v>9E-05</v>
      </c>
      <c r="D211">
        <v>0.00013</v>
      </c>
      <c r="E211">
        <v>0.00017</v>
      </c>
      <c r="F211">
        <v>0.0002</v>
      </c>
      <c r="G211">
        <v>0.00024</v>
      </c>
      <c r="H211">
        <v>0.00029</v>
      </c>
      <c r="I211">
        <v>0.00033</v>
      </c>
      <c r="J211">
        <v>0.00037</v>
      </c>
      <c r="K211">
        <v>0.00042</v>
      </c>
      <c r="M211">
        <f t="shared" si="82"/>
        <v>3.999999999999998E-05</v>
      </c>
      <c r="N211">
        <f t="shared" si="83"/>
        <v>4.0000000000000024E-05</v>
      </c>
      <c r="O211">
        <f t="shared" si="84"/>
        <v>2.9999999999999997E-05</v>
      </c>
      <c r="P211">
        <f t="shared" si="85"/>
        <v>3.9999999999999996E-05</v>
      </c>
      <c r="Q211">
        <f t="shared" si="86"/>
        <v>4.9999999999999996E-05</v>
      </c>
      <c r="R211">
        <f t="shared" si="87"/>
        <v>3.9999999999999996E-05</v>
      </c>
      <c r="S211">
        <f t="shared" si="88"/>
        <v>3.9999999999999996E-05</v>
      </c>
      <c r="T211">
        <f t="shared" si="89"/>
        <v>5.000000000000002E-05</v>
      </c>
    </row>
    <row r="213" spans="1:13" ht="12.75">
      <c r="A213" s="30" t="s">
        <v>122</v>
      </c>
      <c r="B213" s="41">
        <v>0.8</v>
      </c>
      <c r="C213">
        <v>0.1</v>
      </c>
      <c r="D213">
        <v>0.01</v>
      </c>
      <c r="E213">
        <v>0.001</v>
      </c>
      <c r="F213">
        <v>0.0001</v>
      </c>
      <c r="G213">
        <v>1E-05</v>
      </c>
      <c r="H213">
        <v>1.0000000000000002E-06</v>
      </c>
      <c r="I213">
        <v>1.0000000000000002E-07</v>
      </c>
      <c r="J213">
        <v>1.0000000000000002E-08</v>
      </c>
      <c r="K213">
        <v>1.0000000000000003E-09</v>
      </c>
      <c r="M213" t="s">
        <v>119</v>
      </c>
    </row>
    <row r="214" spans="2:20" ht="12.75">
      <c r="B214" s="41" t="s">
        <v>120</v>
      </c>
      <c r="C214">
        <v>1</v>
      </c>
      <c r="D214">
        <v>2</v>
      </c>
      <c r="E214">
        <v>3</v>
      </c>
      <c r="F214">
        <v>4</v>
      </c>
      <c r="G214">
        <v>5</v>
      </c>
      <c r="H214">
        <v>6</v>
      </c>
      <c r="I214">
        <v>7</v>
      </c>
      <c r="J214">
        <v>8</v>
      </c>
      <c r="K214">
        <v>9</v>
      </c>
      <c r="M214">
        <v>1</v>
      </c>
      <c r="N214">
        <v>2</v>
      </c>
      <c r="O214">
        <v>3</v>
      </c>
      <c r="P214">
        <v>4</v>
      </c>
      <c r="Q214">
        <v>5</v>
      </c>
      <c r="R214">
        <v>6</v>
      </c>
      <c r="S214">
        <v>7</v>
      </c>
      <c r="T214">
        <v>8</v>
      </c>
    </row>
    <row r="215" spans="1:20" ht="12.75">
      <c r="A215" s="30">
        <v>2</v>
      </c>
      <c r="B215" s="41">
        <v>-3</v>
      </c>
      <c r="C215">
        <v>0.77695</v>
      </c>
      <c r="D215">
        <v>0.792</v>
      </c>
      <c r="E215">
        <v>0.79689</v>
      </c>
      <c r="F215">
        <v>0.79861</v>
      </c>
      <c r="G215">
        <v>0.79912</v>
      </c>
      <c r="H215">
        <v>0.79944</v>
      </c>
      <c r="I215">
        <v>0.79965</v>
      </c>
      <c r="J215">
        <v>0.7996</v>
      </c>
      <c r="K215">
        <v>0.79965</v>
      </c>
      <c r="M215">
        <f aca="true" t="shared" si="90" ref="M215:M246">D215-C215</f>
        <v>0.015050000000000008</v>
      </c>
      <c r="N215">
        <f aca="true" t="shared" si="91" ref="N215:N246">E215-D215</f>
        <v>0.00488999999999995</v>
      </c>
      <c r="O215">
        <f aca="true" t="shared" si="92" ref="O215:O246">F215-E215</f>
        <v>0.0017200000000000548</v>
      </c>
      <c r="P215">
        <f aca="true" t="shared" si="93" ref="P215:P246">G215-F215</f>
        <v>0.0005100000000000104</v>
      </c>
      <c r="Q215">
        <f aca="true" t="shared" si="94" ref="Q215:Q246">H215-G215</f>
        <v>0.00031999999999998696</v>
      </c>
      <c r="R215">
        <f aca="true" t="shared" si="95" ref="R215:R246">I215-H215</f>
        <v>0.00020999999999993246</v>
      </c>
      <c r="S215">
        <f aca="true" t="shared" si="96" ref="S215:S246">J215-I215</f>
        <v>-4.999999999999449E-05</v>
      </c>
      <c r="T215">
        <f aca="true" t="shared" si="97" ref="T215:T246">K215-J215</f>
        <v>4.999999999999449E-05</v>
      </c>
    </row>
    <row r="216" spans="1:20" ht="12.75">
      <c r="A216" s="30">
        <v>3</v>
      </c>
      <c r="B216" s="41">
        <v>-2.9499994017142384</v>
      </c>
      <c r="C216">
        <v>0.77556</v>
      </c>
      <c r="D216">
        <v>0.7915</v>
      </c>
      <c r="E216">
        <v>0.79666</v>
      </c>
      <c r="F216">
        <v>0.79849</v>
      </c>
      <c r="G216">
        <v>0.79905</v>
      </c>
      <c r="H216">
        <v>0.79939</v>
      </c>
      <c r="I216">
        <v>0.7996</v>
      </c>
      <c r="J216">
        <v>0.79957</v>
      </c>
      <c r="K216">
        <v>0.79962</v>
      </c>
      <c r="M216">
        <f t="shared" si="90"/>
        <v>0.015939999999999954</v>
      </c>
      <c r="N216">
        <f t="shared" si="91"/>
        <v>0.005160000000000053</v>
      </c>
      <c r="O216">
        <f t="shared" si="92"/>
        <v>0.0018299999999999983</v>
      </c>
      <c r="P216">
        <f t="shared" si="93"/>
        <v>0.0005600000000000049</v>
      </c>
      <c r="Q216">
        <f t="shared" si="94"/>
        <v>0.00034000000000000696</v>
      </c>
      <c r="R216">
        <f t="shared" si="95"/>
        <v>0.00020999999999993246</v>
      </c>
      <c r="S216">
        <f t="shared" si="96"/>
        <v>-2.999999999997449E-05</v>
      </c>
      <c r="T216">
        <f t="shared" si="97"/>
        <v>4.999999999999449E-05</v>
      </c>
    </row>
    <row r="217" spans="1:20" ht="12.75">
      <c r="A217" s="30">
        <v>4</v>
      </c>
      <c r="B217" s="41">
        <v>-2.899998417198648</v>
      </c>
      <c r="C217">
        <v>0.77409</v>
      </c>
      <c r="D217">
        <v>0.79102</v>
      </c>
      <c r="E217">
        <v>0.79642</v>
      </c>
      <c r="F217">
        <v>0.79835</v>
      </c>
      <c r="G217">
        <v>0.79896</v>
      </c>
      <c r="H217">
        <v>0.79933</v>
      </c>
      <c r="I217">
        <v>0.79955</v>
      </c>
      <c r="J217">
        <v>0.79953</v>
      </c>
      <c r="K217">
        <v>0.79959</v>
      </c>
      <c r="M217">
        <f t="shared" si="90"/>
        <v>0.01693</v>
      </c>
      <c r="N217">
        <f t="shared" si="91"/>
        <v>0.005400000000000071</v>
      </c>
      <c r="O217">
        <f t="shared" si="92"/>
        <v>0.0019299999999999873</v>
      </c>
      <c r="P217">
        <f t="shared" si="93"/>
        <v>0.0006099999999999994</v>
      </c>
      <c r="Q217">
        <f t="shared" si="94"/>
        <v>0.00036999999999998145</v>
      </c>
      <c r="R217">
        <f t="shared" si="95"/>
        <v>0.00021999999999999797</v>
      </c>
      <c r="S217">
        <f t="shared" si="96"/>
        <v>-2.0000000000020002E-05</v>
      </c>
      <c r="T217">
        <f t="shared" si="97"/>
        <v>6.0000000000060005E-05</v>
      </c>
    </row>
    <row r="218" spans="1:20" ht="12.75">
      <c r="A218" s="30">
        <v>5</v>
      </c>
      <c r="B218" s="41">
        <v>-2.849999245077863</v>
      </c>
      <c r="C218">
        <v>0.77252</v>
      </c>
      <c r="D218">
        <v>0.7903</v>
      </c>
      <c r="E218">
        <v>0.79615</v>
      </c>
      <c r="F218">
        <v>0.79821</v>
      </c>
      <c r="G218">
        <v>0.79887</v>
      </c>
      <c r="H218">
        <v>0.79926</v>
      </c>
      <c r="I218">
        <v>0.7995</v>
      </c>
      <c r="J218">
        <v>0.79949</v>
      </c>
      <c r="K218">
        <v>0.79955</v>
      </c>
      <c r="M218">
        <f t="shared" si="90"/>
        <v>0.017780000000000018</v>
      </c>
      <c r="N218">
        <f t="shared" si="91"/>
        <v>0.005850000000000022</v>
      </c>
      <c r="O218">
        <f t="shared" si="92"/>
        <v>0.0020599999999999508</v>
      </c>
      <c r="P218">
        <f t="shared" si="93"/>
        <v>0.0006599999999999939</v>
      </c>
      <c r="Q218">
        <f t="shared" si="94"/>
        <v>0.00039000000000000146</v>
      </c>
      <c r="R218">
        <f t="shared" si="95"/>
        <v>0.00024000000000001798</v>
      </c>
      <c r="S218">
        <f t="shared" si="96"/>
        <v>-9.99999999995449E-06</v>
      </c>
      <c r="T218">
        <f t="shared" si="97"/>
        <v>5.999999999994898E-05</v>
      </c>
    </row>
    <row r="219" spans="1:20" ht="12.75">
      <c r="A219" s="30">
        <v>6</v>
      </c>
      <c r="B219" s="41">
        <v>-2.8000008748032035</v>
      </c>
      <c r="C219">
        <v>0.77086</v>
      </c>
      <c r="D219">
        <v>0.7897</v>
      </c>
      <c r="E219">
        <v>0.79586</v>
      </c>
      <c r="F219">
        <v>0.79805</v>
      </c>
      <c r="G219">
        <v>0.79876</v>
      </c>
      <c r="H219">
        <v>0.79918</v>
      </c>
      <c r="I219">
        <v>0.79944</v>
      </c>
      <c r="J219">
        <v>0.79944</v>
      </c>
      <c r="K219">
        <v>0.79951</v>
      </c>
      <c r="M219">
        <f t="shared" si="90"/>
        <v>0.018839999999999968</v>
      </c>
      <c r="N219">
        <f t="shared" si="91"/>
        <v>0.006160000000000054</v>
      </c>
      <c r="O219">
        <f t="shared" si="92"/>
        <v>0.0021900000000000253</v>
      </c>
      <c r="P219">
        <f t="shared" si="93"/>
        <v>0.0007099999999999884</v>
      </c>
      <c r="Q219">
        <f t="shared" si="94"/>
        <v>0.00041999999999997595</v>
      </c>
      <c r="R219">
        <f t="shared" si="95"/>
        <v>0.000260000000000038</v>
      </c>
      <c r="S219">
        <f t="shared" si="96"/>
        <v>0</v>
      </c>
      <c r="T219">
        <f t="shared" si="97"/>
        <v>7.00000000000145E-05</v>
      </c>
    </row>
    <row r="220" spans="1:20" ht="12.75">
      <c r="A220" s="30">
        <v>7</v>
      </c>
      <c r="B220" s="41">
        <v>-2.7499998559187064</v>
      </c>
      <c r="C220">
        <v>0.76909</v>
      </c>
      <c r="D220">
        <v>0.789</v>
      </c>
      <c r="E220">
        <v>0.79555</v>
      </c>
      <c r="F220">
        <v>0.79788</v>
      </c>
      <c r="G220">
        <v>0.79865</v>
      </c>
      <c r="H220">
        <v>0.7991</v>
      </c>
      <c r="I220">
        <v>0.79938</v>
      </c>
      <c r="J220">
        <v>0.79939</v>
      </c>
      <c r="K220">
        <v>0.79947</v>
      </c>
      <c r="M220">
        <f t="shared" si="90"/>
        <v>0.019909999999999983</v>
      </c>
      <c r="N220">
        <f t="shared" si="91"/>
        <v>0.006549999999999945</v>
      </c>
      <c r="O220">
        <f t="shared" si="92"/>
        <v>0.0023300000000000542</v>
      </c>
      <c r="P220">
        <f t="shared" si="93"/>
        <v>0.0007699999999999374</v>
      </c>
      <c r="Q220">
        <f t="shared" si="94"/>
        <v>0.00045000000000006146</v>
      </c>
      <c r="R220">
        <f t="shared" si="95"/>
        <v>0.00027999999999994696</v>
      </c>
      <c r="S220">
        <f t="shared" si="96"/>
        <v>1.0000000000065512E-05</v>
      </c>
      <c r="T220">
        <f t="shared" si="97"/>
        <v>7.999999999996898E-05</v>
      </c>
    </row>
    <row r="221" spans="1:20" ht="12.75">
      <c r="A221" s="30">
        <v>8</v>
      </c>
      <c r="B221" s="41">
        <v>-2.7000005038830164</v>
      </c>
      <c r="C221">
        <v>0.76722</v>
      </c>
      <c r="D221">
        <v>0.78828</v>
      </c>
      <c r="E221">
        <v>0.79521</v>
      </c>
      <c r="F221">
        <v>0.79769</v>
      </c>
      <c r="G221">
        <v>0.79852</v>
      </c>
      <c r="H221">
        <v>0.79901</v>
      </c>
      <c r="I221">
        <v>0.79931</v>
      </c>
      <c r="J221">
        <v>0.79933</v>
      </c>
      <c r="K221">
        <v>0.79942</v>
      </c>
      <c r="M221">
        <f t="shared" si="90"/>
        <v>0.021059999999999968</v>
      </c>
      <c r="N221">
        <f t="shared" si="91"/>
        <v>0.006929999999999992</v>
      </c>
      <c r="O221">
        <f t="shared" si="92"/>
        <v>0.0024800000000000377</v>
      </c>
      <c r="P221">
        <f t="shared" si="93"/>
        <v>0.0008299999999999974</v>
      </c>
      <c r="Q221">
        <f t="shared" si="94"/>
        <v>0.0004899999999999904</v>
      </c>
      <c r="R221">
        <f t="shared" si="95"/>
        <v>0.00029999999999996696</v>
      </c>
      <c r="S221">
        <f t="shared" si="96"/>
        <v>2.0000000000020002E-05</v>
      </c>
      <c r="T221">
        <f t="shared" si="97"/>
        <v>9.00000000000345E-05</v>
      </c>
    </row>
    <row r="222" spans="1:20" ht="12.75">
      <c r="A222" s="30">
        <v>9</v>
      </c>
      <c r="B222" s="41">
        <v>-2.650000220873455</v>
      </c>
      <c r="C222">
        <v>0.76523</v>
      </c>
      <c r="D222">
        <v>0.7875</v>
      </c>
      <c r="E222">
        <v>0.79485</v>
      </c>
      <c r="F222">
        <v>0.79748</v>
      </c>
      <c r="G222">
        <v>0.79838</v>
      </c>
      <c r="H222">
        <v>0.79891</v>
      </c>
      <c r="I222">
        <v>0.79923</v>
      </c>
      <c r="J222">
        <v>0.79926</v>
      </c>
      <c r="K222">
        <v>0.79936</v>
      </c>
      <c r="M222">
        <f t="shared" si="90"/>
        <v>0.022270000000000012</v>
      </c>
      <c r="N222">
        <f t="shared" si="91"/>
        <v>0.007349999999999968</v>
      </c>
      <c r="O222">
        <f t="shared" si="92"/>
        <v>0.002630000000000021</v>
      </c>
      <c r="P222">
        <f t="shared" si="93"/>
        <v>0.0009000000000000119</v>
      </c>
      <c r="Q222">
        <f t="shared" si="94"/>
        <v>0.0005300000000000304</v>
      </c>
      <c r="R222">
        <f t="shared" si="95"/>
        <v>0.00031999999999998696</v>
      </c>
      <c r="S222">
        <f t="shared" si="96"/>
        <v>2.999999999997449E-05</v>
      </c>
      <c r="T222">
        <f t="shared" si="97"/>
        <v>9.999999999998899E-05</v>
      </c>
    </row>
    <row r="223" spans="1:20" ht="12.75">
      <c r="A223" s="30">
        <v>10</v>
      </c>
      <c r="B223" s="41">
        <v>-2.59999938302362</v>
      </c>
      <c r="C223">
        <v>0.76312</v>
      </c>
      <c r="D223">
        <v>0.78665</v>
      </c>
      <c r="E223">
        <v>0.79445</v>
      </c>
      <c r="F223">
        <v>0.79725</v>
      </c>
      <c r="G223">
        <v>0.79823</v>
      </c>
      <c r="H223">
        <v>0.79879</v>
      </c>
      <c r="I223">
        <v>0.79914</v>
      </c>
      <c r="J223">
        <v>0.79919</v>
      </c>
      <c r="K223">
        <v>0.7993</v>
      </c>
      <c r="M223">
        <f t="shared" si="90"/>
        <v>0.02352999999999994</v>
      </c>
      <c r="N223">
        <f t="shared" si="91"/>
        <v>0.007800000000000029</v>
      </c>
      <c r="O223">
        <f t="shared" si="92"/>
        <v>0.0028000000000000247</v>
      </c>
      <c r="P223">
        <f t="shared" si="93"/>
        <v>0.0009799999999999809</v>
      </c>
      <c r="Q223">
        <f t="shared" si="94"/>
        <v>0.0005600000000000049</v>
      </c>
      <c r="R223">
        <f t="shared" si="95"/>
        <v>0.00034999999999996145</v>
      </c>
      <c r="S223">
        <f t="shared" si="96"/>
        <v>4.999999999999449E-05</v>
      </c>
      <c r="T223">
        <f t="shared" si="97"/>
        <v>0.0001100000000000545</v>
      </c>
    </row>
    <row r="224" spans="1:20" ht="12.75">
      <c r="A224" s="30">
        <v>11</v>
      </c>
      <c r="B224" s="41">
        <v>-2.5500004516890256</v>
      </c>
      <c r="C224">
        <v>0.76087</v>
      </c>
      <c r="D224">
        <v>0.78575</v>
      </c>
      <c r="E224">
        <v>0.79402</v>
      </c>
      <c r="F224">
        <v>0.797</v>
      </c>
      <c r="G224">
        <v>0.79806</v>
      </c>
      <c r="H224">
        <v>0.79867</v>
      </c>
      <c r="I224">
        <v>0.79904</v>
      </c>
      <c r="J224">
        <v>0.79911</v>
      </c>
      <c r="K224">
        <v>0.79923</v>
      </c>
      <c r="M224">
        <f t="shared" si="90"/>
        <v>0.024879999999999902</v>
      </c>
      <c r="N224">
        <f t="shared" si="91"/>
        <v>0.00827</v>
      </c>
      <c r="O224">
        <f t="shared" si="92"/>
        <v>0.0029800000000000937</v>
      </c>
      <c r="P224">
        <f t="shared" si="93"/>
        <v>0.0010599999999999499</v>
      </c>
      <c r="Q224">
        <f t="shared" si="94"/>
        <v>0.0006099999999999994</v>
      </c>
      <c r="R224">
        <f t="shared" si="95"/>
        <v>0.00036999999999998145</v>
      </c>
      <c r="S224">
        <f t="shared" si="96"/>
        <v>7.00000000000145E-05</v>
      </c>
      <c r="T224">
        <f t="shared" si="97"/>
        <v>0.00012000000000000899</v>
      </c>
    </row>
    <row r="225" spans="1:20" ht="12.75">
      <c r="A225" s="30">
        <v>12</v>
      </c>
      <c r="B225" s="41">
        <v>-2.4999996786570646</v>
      </c>
      <c r="C225">
        <v>0.75849</v>
      </c>
      <c r="D225">
        <v>0.78478</v>
      </c>
      <c r="E225">
        <v>0.79355</v>
      </c>
      <c r="F225">
        <v>0.79673</v>
      </c>
      <c r="G225">
        <v>0.79788</v>
      </c>
      <c r="H225">
        <v>0.79853</v>
      </c>
      <c r="I225">
        <v>0.79893</v>
      </c>
      <c r="J225">
        <v>0.79902</v>
      </c>
      <c r="K225">
        <v>0.79915</v>
      </c>
      <c r="M225">
        <f t="shared" si="90"/>
        <v>0.026290000000000036</v>
      </c>
      <c r="N225">
        <f t="shared" si="91"/>
        <v>0.008769999999999945</v>
      </c>
      <c r="O225">
        <f t="shared" si="92"/>
        <v>0.0031800000000000717</v>
      </c>
      <c r="P225">
        <f t="shared" si="93"/>
        <v>0.0011499999999999844</v>
      </c>
      <c r="Q225">
        <f t="shared" si="94"/>
        <v>0.0006499999999999284</v>
      </c>
      <c r="R225">
        <f t="shared" si="95"/>
        <v>0.00040000000000006697</v>
      </c>
      <c r="S225">
        <f t="shared" si="96"/>
        <v>8.999999999992347E-05</v>
      </c>
      <c r="T225">
        <f t="shared" si="97"/>
        <v>0.0001300000000000745</v>
      </c>
    </row>
    <row r="226" spans="1:20" ht="12.75">
      <c r="A226" s="30">
        <v>13</v>
      </c>
      <c r="B226" s="41">
        <v>-2.450000476425332</v>
      </c>
      <c r="C226">
        <v>0.75596</v>
      </c>
      <c r="D226">
        <v>0.78375</v>
      </c>
      <c r="E226">
        <v>0.79305</v>
      </c>
      <c r="F226">
        <v>0.79643</v>
      </c>
      <c r="G226">
        <v>0.79767</v>
      </c>
      <c r="H226">
        <v>0.79838</v>
      </c>
      <c r="I226">
        <v>0.79881</v>
      </c>
      <c r="J226">
        <v>0.79892</v>
      </c>
      <c r="K226">
        <v>0.79907</v>
      </c>
      <c r="M226">
        <f t="shared" si="90"/>
        <v>0.02778999999999998</v>
      </c>
      <c r="N226">
        <f t="shared" si="91"/>
        <v>0.009300000000000086</v>
      </c>
      <c r="O226">
        <f t="shared" si="92"/>
        <v>0.0033799999999999386</v>
      </c>
      <c r="P226">
        <f t="shared" si="93"/>
        <v>0.0012400000000000189</v>
      </c>
      <c r="Q226">
        <f t="shared" si="94"/>
        <v>0.0007099999999999884</v>
      </c>
      <c r="R226">
        <f t="shared" si="95"/>
        <v>0.00043000000000004146</v>
      </c>
      <c r="S226">
        <f t="shared" si="96"/>
        <v>0.00010999999999994348</v>
      </c>
      <c r="T226">
        <f t="shared" si="97"/>
        <v>0.00014999999999998348</v>
      </c>
    </row>
    <row r="227" spans="1:20" ht="12.75">
      <c r="A227" s="30">
        <v>14</v>
      </c>
      <c r="B227" s="41">
        <v>-2.40000018605658</v>
      </c>
      <c r="C227">
        <v>0.75328</v>
      </c>
      <c r="D227">
        <v>0.78263</v>
      </c>
      <c r="E227">
        <v>0.7925</v>
      </c>
      <c r="F227">
        <v>0.7961</v>
      </c>
      <c r="G227">
        <v>0.79745</v>
      </c>
      <c r="H227">
        <v>0.79821</v>
      </c>
      <c r="I227">
        <v>0.79867</v>
      </c>
      <c r="J227">
        <v>0.7988</v>
      </c>
      <c r="K227">
        <v>0.79897</v>
      </c>
      <c r="M227">
        <f t="shared" si="90"/>
        <v>0.029350000000000098</v>
      </c>
      <c r="N227">
        <f t="shared" si="91"/>
        <v>0.009869999999999934</v>
      </c>
      <c r="O227">
        <f t="shared" si="92"/>
        <v>0.0036000000000000476</v>
      </c>
      <c r="P227">
        <f t="shared" si="93"/>
        <v>0.0013499999999999623</v>
      </c>
      <c r="Q227">
        <f t="shared" si="94"/>
        <v>0.0007599999999999829</v>
      </c>
      <c r="R227">
        <f t="shared" si="95"/>
        <v>0.00046000000000001595</v>
      </c>
      <c r="S227">
        <f t="shared" si="96"/>
        <v>0.00012999999999996348</v>
      </c>
      <c r="T227">
        <f t="shared" si="97"/>
        <v>0.00017000000000000348</v>
      </c>
    </row>
    <row r="228" spans="1:20" ht="12.75">
      <c r="A228" s="30">
        <v>15</v>
      </c>
      <c r="B228" s="41">
        <v>-2.3499996034631483</v>
      </c>
      <c r="C228">
        <v>0.75042</v>
      </c>
      <c r="D228">
        <v>0.78143</v>
      </c>
      <c r="E228">
        <v>0.7919</v>
      </c>
      <c r="F228">
        <v>0.79574</v>
      </c>
      <c r="G228">
        <v>0.7972</v>
      </c>
      <c r="H228">
        <v>0.79802</v>
      </c>
      <c r="I228">
        <v>0.79852</v>
      </c>
      <c r="J228">
        <v>0.79868</v>
      </c>
      <c r="K228">
        <v>0.79887</v>
      </c>
      <c r="M228">
        <f t="shared" si="90"/>
        <v>0.031009999999999982</v>
      </c>
      <c r="N228">
        <f t="shared" si="91"/>
        <v>0.01047000000000009</v>
      </c>
      <c r="O228">
        <f t="shared" si="92"/>
        <v>0.0038399999999999546</v>
      </c>
      <c r="P228">
        <f t="shared" si="93"/>
        <v>0.0014600000000000168</v>
      </c>
      <c r="Q228">
        <f t="shared" si="94"/>
        <v>0.0008199999999999319</v>
      </c>
      <c r="R228">
        <f t="shared" si="95"/>
        <v>0.000500000000000056</v>
      </c>
      <c r="S228">
        <f t="shared" si="96"/>
        <v>0.00015999999999993797</v>
      </c>
      <c r="T228">
        <f t="shared" si="97"/>
        <v>0.00019000000000002348</v>
      </c>
    </row>
    <row r="229" spans="1:20" ht="12.75">
      <c r="A229" s="30">
        <v>16</v>
      </c>
      <c r="B229" s="41">
        <v>-2.3000002024454176</v>
      </c>
      <c r="C229">
        <v>0.74739</v>
      </c>
      <c r="D229">
        <v>0.78014</v>
      </c>
      <c r="E229">
        <v>0.79125</v>
      </c>
      <c r="F229">
        <v>0.79534</v>
      </c>
      <c r="G229">
        <v>0.79692</v>
      </c>
      <c r="H229">
        <v>0.79781</v>
      </c>
      <c r="I229">
        <v>0.79836</v>
      </c>
      <c r="J229">
        <v>0.79854</v>
      </c>
      <c r="K229">
        <v>0.79875</v>
      </c>
      <c r="M229">
        <f t="shared" si="90"/>
        <v>0.032749999999999946</v>
      </c>
      <c r="N229">
        <f t="shared" si="91"/>
        <v>0.011110000000000064</v>
      </c>
      <c r="O229">
        <f t="shared" si="92"/>
        <v>0.004090000000000038</v>
      </c>
      <c r="P229">
        <f t="shared" si="93"/>
        <v>0.0015799999999999148</v>
      </c>
      <c r="Q229">
        <f t="shared" si="94"/>
        <v>0.0008900000000000574</v>
      </c>
      <c r="R229">
        <f t="shared" si="95"/>
        <v>0.0005499999999999394</v>
      </c>
      <c r="S229">
        <f t="shared" si="96"/>
        <v>0.000180000000000069</v>
      </c>
      <c r="T229">
        <f t="shared" si="97"/>
        <v>0.00020999999999993246</v>
      </c>
    </row>
    <row r="230" spans="1:20" ht="12.75">
      <c r="A230" s="30">
        <v>17</v>
      </c>
      <c r="B230" s="41">
        <v>-2.2500002511435824</v>
      </c>
      <c r="C230">
        <v>0.74418</v>
      </c>
      <c r="D230">
        <v>0.77875</v>
      </c>
      <c r="E230">
        <v>0.79054</v>
      </c>
      <c r="F230">
        <v>0.79491</v>
      </c>
      <c r="G230">
        <v>0.79662</v>
      </c>
      <c r="H230">
        <v>0.79758</v>
      </c>
      <c r="I230">
        <v>0.79817</v>
      </c>
      <c r="J230">
        <v>0.79839</v>
      </c>
      <c r="K230">
        <v>0.79862</v>
      </c>
      <c r="M230">
        <f t="shared" si="90"/>
        <v>0.0345700000000001</v>
      </c>
      <c r="N230">
        <f t="shared" si="91"/>
        <v>0.011789999999999967</v>
      </c>
      <c r="O230">
        <f t="shared" si="92"/>
        <v>0.004369999999999985</v>
      </c>
      <c r="P230">
        <f t="shared" si="93"/>
        <v>0.0017099999999999893</v>
      </c>
      <c r="Q230">
        <f t="shared" si="94"/>
        <v>0.0009599999999999609</v>
      </c>
      <c r="R230">
        <f t="shared" si="95"/>
        <v>0.0005900000000000905</v>
      </c>
      <c r="S230">
        <f t="shared" si="96"/>
        <v>0.00021999999999999797</v>
      </c>
      <c r="T230">
        <f t="shared" si="97"/>
        <v>0.00022999999999995246</v>
      </c>
    </row>
    <row r="231" spans="1:20" ht="12.75">
      <c r="A231" s="30">
        <v>18</v>
      </c>
      <c r="B231" s="41">
        <v>-2.200000237109353</v>
      </c>
      <c r="C231">
        <v>0.74076</v>
      </c>
      <c r="D231">
        <v>0.77726</v>
      </c>
      <c r="E231">
        <v>0.78977</v>
      </c>
      <c r="F231">
        <v>0.79443</v>
      </c>
      <c r="G231">
        <v>0.79629</v>
      </c>
      <c r="H231">
        <v>0.79733</v>
      </c>
      <c r="I231">
        <v>0.79797</v>
      </c>
      <c r="J231">
        <v>0.79822</v>
      </c>
      <c r="K231">
        <v>0.79848</v>
      </c>
      <c r="M231">
        <f t="shared" si="90"/>
        <v>0.03649999999999998</v>
      </c>
      <c r="N231">
        <f t="shared" si="91"/>
        <v>0.012510000000000021</v>
      </c>
      <c r="O231">
        <f t="shared" si="92"/>
        <v>0.0046599999999999975</v>
      </c>
      <c r="P231">
        <f t="shared" si="93"/>
        <v>0.0018600000000000838</v>
      </c>
      <c r="Q231">
        <f t="shared" si="94"/>
        <v>0.0010399999999999299</v>
      </c>
      <c r="R231">
        <f t="shared" si="95"/>
        <v>0.0006399999999999739</v>
      </c>
      <c r="S231">
        <f t="shared" si="96"/>
        <v>0.0002500000000000835</v>
      </c>
      <c r="T231">
        <f t="shared" si="97"/>
        <v>0.00025999999999992696</v>
      </c>
    </row>
    <row r="232" spans="1:20" ht="12.75">
      <c r="A232" s="30">
        <v>19</v>
      </c>
      <c r="B232" s="41">
        <v>-2.149999867728904</v>
      </c>
      <c r="C232">
        <v>0.73713</v>
      </c>
      <c r="D232">
        <v>0.77566</v>
      </c>
      <c r="E232">
        <v>0.78893</v>
      </c>
      <c r="F232">
        <v>0.79391</v>
      </c>
      <c r="G232">
        <v>0.79592</v>
      </c>
      <c r="H232">
        <v>0.79705</v>
      </c>
      <c r="I232">
        <v>0.79774</v>
      </c>
      <c r="J232">
        <v>0.79803</v>
      </c>
      <c r="K232">
        <v>0.79831</v>
      </c>
      <c r="M232">
        <f t="shared" si="90"/>
        <v>0.038530000000000064</v>
      </c>
      <c r="N232">
        <f t="shared" si="91"/>
        <v>0.013270000000000004</v>
      </c>
      <c r="O232">
        <f t="shared" si="92"/>
        <v>0.0049799999999999844</v>
      </c>
      <c r="P232">
        <f t="shared" si="93"/>
        <v>0.0020099999999999563</v>
      </c>
      <c r="Q232">
        <f t="shared" si="94"/>
        <v>0.0011300000000000754</v>
      </c>
      <c r="R232">
        <f t="shared" si="95"/>
        <v>0.0006899999999999684</v>
      </c>
      <c r="S232">
        <f t="shared" si="96"/>
        <v>0.00029000000000001247</v>
      </c>
      <c r="T232">
        <f t="shared" si="97"/>
        <v>0.00027999999999994696</v>
      </c>
    </row>
    <row r="233" spans="1:20" ht="12.75">
      <c r="A233" s="30">
        <v>20</v>
      </c>
      <c r="B233" s="41">
        <v>-2.100000128334196</v>
      </c>
      <c r="C233">
        <v>0.73327</v>
      </c>
      <c r="D233">
        <v>0.77393</v>
      </c>
      <c r="E233">
        <v>0.78801</v>
      </c>
      <c r="F233">
        <v>0.79333</v>
      </c>
      <c r="G233">
        <v>0.79551</v>
      </c>
      <c r="H233">
        <v>0.79674</v>
      </c>
      <c r="I233">
        <v>0.79749</v>
      </c>
      <c r="J233">
        <v>0.79782</v>
      </c>
      <c r="K233">
        <v>0.79813</v>
      </c>
      <c r="M233">
        <f t="shared" si="90"/>
        <v>0.04066000000000003</v>
      </c>
      <c r="N233">
        <f t="shared" si="91"/>
        <v>0.014079999999999981</v>
      </c>
      <c r="O233">
        <f t="shared" si="92"/>
        <v>0.005319999999999991</v>
      </c>
      <c r="P233">
        <f t="shared" si="93"/>
        <v>0.0021800000000000708</v>
      </c>
      <c r="Q233">
        <f t="shared" si="94"/>
        <v>0.0012299999999999534</v>
      </c>
      <c r="R233">
        <f t="shared" si="95"/>
        <v>0.0007500000000000284</v>
      </c>
      <c r="S233">
        <f t="shared" si="96"/>
        <v>0.00032999999999994145</v>
      </c>
      <c r="T233">
        <f t="shared" si="97"/>
        <v>0.00031000000000003247</v>
      </c>
    </row>
    <row r="234" spans="1:20" ht="12.75">
      <c r="A234" s="30">
        <v>21</v>
      </c>
      <c r="B234" s="41">
        <v>-2.049999969853415</v>
      </c>
      <c r="C234">
        <v>0.72917</v>
      </c>
      <c r="D234">
        <v>0.77207</v>
      </c>
      <c r="E234">
        <v>0.78701</v>
      </c>
      <c r="F234">
        <v>0.7927</v>
      </c>
      <c r="G234">
        <v>0.79506</v>
      </c>
      <c r="H234">
        <v>0.79639</v>
      </c>
      <c r="I234">
        <v>0.79721</v>
      </c>
      <c r="J234">
        <v>0.79759</v>
      </c>
      <c r="K234">
        <v>0.79793</v>
      </c>
      <c r="M234">
        <f t="shared" si="90"/>
        <v>0.04290000000000005</v>
      </c>
      <c r="N234">
        <f t="shared" si="91"/>
        <v>0.014939999999999953</v>
      </c>
      <c r="O234">
        <f t="shared" si="92"/>
        <v>0.005689999999999973</v>
      </c>
      <c r="P234">
        <f t="shared" si="93"/>
        <v>0.0023600000000000287</v>
      </c>
      <c r="Q234">
        <f t="shared" si="94"/>
        <v>0.0013300000000000534</v>
      </c>
      <c r="R234">
        <f t="shared" si="95"/>
        <v>0.0008199999999999319</v>
      </c>
      <c r="S234">
        <f t="shared" si="96"/>
        <v>0.00038000000000004697</v>
      </c>
      <c r="T234">
        <f t="shared" si="97"/>
        <v>0.00034000000000000696</v>
      </c>
    </row>
    <row r="235" spans="1:20" ht="12.75">
      <c r="A235" s="30">
        <v>22</v>
      </c>
      <c r="B235" s="41">
        <v>-2</v>
      </c>
      <c r="C235">
        <v>0.72482</v>
      </c>
      <c r="D235">
        <v>0.77006</v>
      </c>
      <c r="E235">
        <v>0.78593</v>
      </c>
      <c r="F235">
        <v>0.79201</v>
      </c>
      <c r="G235">
        <v>0.79457</v>
      </c>
      <c r="H235">
        <v>0.79601</v>
      </c>
      <c r="I235">
        <v>0.7969</v>
      </c>
      <c r="J235">
        <v>0.79733</v>
      </c>
      <c r="K235">
        <v>0.79771</v>
      </c>
      <c r="M235">
        <f t="shared" si="90"/>
        <v>0.04523999999999995</v>
      </c>
      <c r="N235">
        <f t="shared" si="91"/>
        <v>0.01587000000000005</v>
      </c>
      <c r="O235">
        <f t="shared" si="92"/>
        <v>0.006079999999999974</v>
      </c>
      <c r="P235">
        <f t="shared" si="93"/>
        <v>0.0025600000000000067</v>
      </c>
      <c r="Q235">
        <f t="shared" si="94"/>
        <v>0.0014399999999999968</v>
      </c>
      <c r="R235">
        <f t="shared" si="95"/>
        <v>0.0008900000000000574</v>
      </c>
      <c r="S235">
        <f t="shared" si="96"/>
        <v>0.00042999999999993044</v>
      </c>
      <c r="T235">
        <f t="shared" si="97"/>
        <v>0.00038000000000004697</v>
      </c>
    </row>
    <row r="236" spans="1:20" ht="12.75">
      <c r="A236" s="30">
        <v>23</v>
      </c>
      <c r="B236" s="41">
        <v>-1.9499994017142384</v>
      </c>
      <c r="C236">
        <v>0.72038</v>
      </c>
      <c r="D236">
        <v>0.7679</v>
      </c>
      <c r="E236">
        <v>0.78474</v>
      </c>
      <c r="F236">
        <v>0.79125</v>
      </c>
      <c r="G236">
        <v>0.79402</v>
      </c>
      <c r="H236">
        <v>0.79559</v>
      </c>
      <c r="I236">
        <v>0.79656</v>
      </c>
      <c r="J236">
        <v>0.79704</v>
      </c>
      <c r="K236">
        <v>0.79746</v>
      </c>
      <c r="M236">
        <f t="shared" si="90"/>
        <v>0.04752000000000001</v>
      </c>
      <c r="N236">
        <f t="shared" si="91"/>
        <v>0.016839999999999966</v>
      </c>
      <c r="O236">
        <f t="shared" si="92"/>
        <v>0.006510000000000016</v>
      </c>
      <c r="P236">
        <f t="shared" si="93"/>
        <v>0.002769999999999939</v>
      </c>
      <c r="Q236">
        <f t="shared" si="94"/>
        <v>0.0015700000000000713</v>
      </c>
      <c r="R236">
        <f t="shared" si="95"/>
        <v>0.0009700000000000264</v>
      </c>
      <c r="S236">
        <f t="shared" si="96"/>
        <v>0.00047999999999992493</v>
      </c>
      <c r="T236">
        <f t="shared" si="97"/>
        <v>0.00041999999999997595</v>
      </c>
    </row>
    <row r="237" spans="1:20" ht="12.75">
      <c r="A237" s="30">
        <v>24</v>
      </c>
      <c r="B237" s="41">
        <v>-1.899998417198648</v>
      </c>
      <c r="C237">
        <v>0.71612</v>
      </c>
      <c r="D237">
        <v>0.76558</v>
      </c>
      <c r="E237">
        <v>0.78345</v>
      </c>
      <c r="F237">
        <v>0.79041</v>
      </c>
      <c r="G237">
        <v>0.79341</v>
      </c>
      <c r="H237">
        <v>0.79512</v>
      </c>
      <c r="I237">
        <v>0.79618</v>
      </c>
      <c r="J237">
        <v>0.79672</v>
      </c>
      <c r="K237">
        <v>0.79719</v>
      </c>
      <c r="M237">
        <f t="shared" si="90"/>
        <v>0.04946000000000006</v>
      </c>
      <c r="N237">
        <f t="shared" si="91"/>
        <v>0.01786999999999994</v>
      </c>
      <c r="O237">
        <f t="shared" si="92"/>
        <v>0.006959999999999966</v>
      </c>
      <c r="P237">
        <f t="shared" si="93"/>
        <v>0.0030000000000000027</v>
      </c>
      <c r="Q237">
        <f t="shared" si="94"/>
        <v>0.0017100000000001003</v>
      </c>
      <c r="R237">
        <f t="shared" si="95"/>
        <v>0.0010599999999999499</v>
      </c>
      <c r="S237">
        <f t="shared" si="96"/>
        <v>0.0005399999999999849</v>
      </c>
      <c r="T237">
        <f t="shared" si="97"/>
        <v>0.00046999999999997044</v>
      </c>
    </row>
    <row r="238" spans="1:20" ht="12.75">
      <c r="A238" s="30">
        <v>25</v>
      </c>
      <c r="B238" s="41">
        <v>-1.8499992450778628</v>
      </c>
      <c r="C238">
        <v>0.70973</v>
      </c>
      <c r="D238">
        <v>0.76307</v>
      </c>
      <c r="E238">
        <v>0.78204</v>
      </c>
      <c r="F238">
        <v>0.78949</v>
      </c>
      <c r="G238">
        <v>0.79275</v>
      </c>
      <c r="H238">
        <v>0.7946</v>
      </c>
      <c r="I238">
        <v>0.79576</v>
      </c>
      <c r="J238">
        <v>0.79636</v>
      </c>
      <c r="K238">
        <v>0.79688</v>
      </c>
      <c r="M238">
        <f t="shared" si="90"/>
        <v>0.053340000000000054</v>
      </c>
      <c r="N238">
        <f t="shared" si="91"/>
        <v>0.01896999999999993</v>
      </c>
      <c r="O238">
        <f t="shared" si="92"/>
        <v>0.007450000000000068</v>
      </c>
      <c r="P238">
        <f t="shared" si="93"/>
        <v>0.0032599999999999296</v>
      </c>
      <c r="Q238">
        <f t="shared" si="94"/>
        <v>0.0018500000000000183</v>
      </c>
      <c r="R238">
        <f t="shared" si="95"/>
        <v>0.0011600000000000499</v>
      </c>
      <c r="S238">
        <f t="shared" si="96"/>
        <v>0.0005999999999999339</v>
      </c>
      <c r="T238">
        <f t="shared" si="97"/>
        <v>0.000520000000000076</v>
      </c>
    </row>
    <row r="239" spans="1:20" ht="12.75">
      <c r="A239" s="30">
        <v>26</v>
      </c>
      <c r="B239" s="41">
        <v>-1.8000008748032033</v>
      </c>
      <c r="C239">
        <v>0.70455</v>
      </c>
      <c r="D239">
        <v>0.76036</v>
      </c>
      <c r="E239">
        <v>0.78051</v>
      </c>
      <c r="F239">
        <v>0.78848</v>
      </c>
      <c r="G239">
        <v>0.79201</v>
      </c>
      <c r="H239">
        <v>0.79402</v>
      </c>
      <c r="I239">
        <v>0.79528</v>
      </c>
      <c r="J239">
        <v>0.79597</v>
      </c>
      <c r="K239">
        <v>0.79654</v>
      </c>
      <c r="M239">
        <f t="shared" si="90"/>
        <v>0.055810000000000026</v>
      </c>
      <c r="N239">
        <f t="shared" si="91"/>
        <v>0.02015</v>
      </c>
      <c r="O239">
        <f t="shared" si="92"/>
        <v>0.007969999999999922</v>
      </c>
      <c r="P239">
        <f t="shared" si="93"/>
        <v>0.003530000000000033</v>
      </c>
      <c r="Q239">
        <f t="shared" si="94"/>
        <v>0.0020099999999999563</v>
      </c>
      <c r="R239">
        <f t="shared" si="95"/>
        <v>0.0012600000000000389</v>
      </c>
      <c r="S239">
        <f t="shared" si="96"/>
        <v>0.0006899999999999684</v>
      </c>
      <c r="T239">
        <f t="shared" si="97"/>
        <v>0.0005700000000000705</v>
      </c>
    </row>
    <row r="240" spans="1:20" ht="12.75">
      <c r="A240" s="30">
        <v>27</v>
      </c>
      <c r="B240" s="41">
        <v>-1.7499998559187062</v>
      </c>
      <c r="C240">
        <v>0.69859</v>
      </c>
      <c r="D240">
        <v>0.75744</v>
      </c>
      <c r="E240">
        <v>0.77883</v>
      </c>
      <c r="F240">
        <v>0.78737</v>
      </c>
      <c r="G240">
        <v>0.79119</v>
      </c>
      <c r="H240">
        <v>0.79338</v>
      </c>
      <c r="I240">
        <v>0.79476</v>
      </c>
      <c r="J240">
        <v>0.79552</v>
      </c>
      <c r="K240">
        <v>0.79615</v>
      </c>
      <c r="M240">
        <f t="shared" si="90"/>
        <v>0.05884999999999996</v>
      </c>
      <c r="N240">
        <f t="shared" si="91"/>
        <v>0.02139000000000002</v>
      </c>
      <c r="O240">
        <f t="shared" si="92"/>
        <v>0.008539999999999992</v>
      </c>
      <c r="P240">
        <f t="shared" si="93"/>
        <v>0.0038199999999999346</v>
      </c>
      <c r="Q240">
        <f t="shared" si="94"/>
        <v>0.0021900000000000253</v>
      </c>
      <c r="R240">
        <f t="shared" si="95"/>
        <v>0.0013800000000000479</v>
      </c>
      <c r="S240">
        <f t="shared" si="96"/>
        <v>0.0007599999999999829</v>
      </c>
      <c r="T240">
        <f t="shared" si="97"/>
        <v>0.0006300000000000194</v>
      </c>
    </row>
    <row r="241" spans="1:20" ht="12.75">
      <c r="A241" s="30">
        <v>28</v>
      </c>
      <c r="B241" s="41">
        <v>-1.7000005038830162</v>
      </c>
      <c r="C241">
        <v>0.69241</v>
      </c>
      <c r="D241">
        <v>0.7543</v>
      </c>
      <c r="E241">
        <v>0.777</v>
      </c>
      <c r="F241">
        <v>0.78615</v>
      </c>
      <c r="G241">
        <v>0.79029</v>
      </c>
      <c r="H241">
        <v>0.79268</v>
      </c>
      <c r="I241">
        <v>0.79418</v>
      </c>
      <c r="J241">
        <v>0.79503</v>
      </c>
      <c r="K241">
        <v>0.79573</v>
      </c>
      <c r="M241">
        <f t="shared" si="90"/>
        <v>0.06189</v>
      </c>
      <c r="N241">
        <f t="shared" si="91"/>
        <v>0.022700000000000053</v>
      </c>
      <c r="O241">
        <f t="shared" si="92"/>
        <v>0.009149999999999991</v>
      </c>
      <c r="P241">
        <f t="shared" si="93"/>
        <v>0.0041400000000000325</v>
      </c>
      <c r="Q241">
        <f t="shared" si="94"/>
        <v>0.0023900000000000032</v>
      </c>
      <c r="R241">
        <f t="shared" si="95"/>
        <v>0.0014999999999999458</v>
      </c>
      <c r="S241">
        <f t="shared" si="96"/>
        <v>0.0008500000000000174</v>
      </c>
      <c r="T241">
        <f t="shared" si="97"/>
        <v>0.0007000000000000339</v>
      </c>
    </row>
    <row r="242" spans="1:20" ht="12.75">
      <c r="A242" s="30">
        <v>29</v>
      </c>
      <c r="B242" s="41">
        <v>-1.6500002208734552</v>
      </c>
      <c r="C242">
        <v>0.68584</v>
      </c>
      <c r="D242">
        <v>0.7509</v>
      </c>
      <c r="E242">
        <v>0.77501</v>
      </c>
      <c r="F242">
        <v>0.7848</v>
      </c>
      <c r="G242">
        <v>0.7893</v>
      </c>
      <c r="H242">
        <v>0.79189</v>
      </c>
      <c r="I242">
        <v>0.79354</v>
      </c>
      <c r="J242">
        <v>0.79449</v>
      </c>
      <c r="K242">
        <v>0.79526</v>
      </c>
      <c r="M242">
        <f t="shared" si="90"/>
        <v>0.06506</v>
      </c>
      <c r="N242">
        <f t="shared" si="91"/>
        <v>0.024109999999999965</v>
      </c>
      <c r="O242">
        <f t="shared" si="92"/>
        <v>0.009790000000000076</v>
      </c>
      <c r="P242">
        <f t="shared" si="93"/>
        <v>0.0044999999999999485</v>
      </c>
      <c r="Q242">
        <f t="shared" si="94"/>
        <v>0.002589999999999981</v>
      </c>
      <c r="R242">
        <f t="shared" si="95"/>
        <v>0.0016500000000000403</v>
      </c>
      <c r="S242">
        <f t="shared" si="96"/>
        <v>0.0009500000000000064</v>
      </c>
      <c r="T242">
        <f t="shared" si="97"/>
        <v>0.0007699999999999374</v>
      </c>
    </row>
    <row r="243" spans="1:20" ht="12.75">
      <c r="A243" s="30">
        <v>30</v>
      </c>
      <c r="B243" s="41">
        <v>-1.59999938302362</v>
      </c>
      <c r="C243">
        <v>0.67884</v>
      </c>
      <c r="D243">
        <v>0.74724</v>
      </c>
      <c r="E243">
        <v>0.77283</v>
      </c>
      <c r="F243">
        <v>0.78332</v>
      </c>
      <c r="G243">
        <v>0.7882</v>
      </c>
      <c r="H243">
        <v>0.79103</v>
      </c>
      <c r="I243">
        <v>0.79283</v>
      </c>
      <c r="J243">
        <v>0.79388</v>
      </c>
      <c r="K243">
        <v>0.79473</v>
      </c>
      <c r="M243">
        <f t="shared" si="90"/>
        <v>0.06840000000000002</v>
      </c>
      <c r="N243">
        <f t="shared" si="91"/>
        <v>0.02559</v>
      </c>
      <c r="O243">
        <f t="shared" si="92"/>
        <v>0.01049</v>
      </c>
      <c r="P243">
        <f t="shared" si="93"/>
        <v>0.0048799999999999955</v>
      </c>
      <c r="Q243">
        <f t="shared" si="94"/>
        <v>0.002829999999999999</v>
      </c>
      <c r="R243">
        <f t="shared" si="95"/>
        <v>0.0018000000000000238</v>
      </c>
      <c r="S243">
        <f t="shared" si="96"/>
        <v>0.0010499999999999954</v>
      </c>
      <c r="T243">
        <f t="shared" si="97"/>
        <v>0.0008500000000000174</v>
      </c>
    </row>
    <row r="244" spans="1:20" ht="12.75">
      <c r="A244" s="30">
        <v>31</v>
      </c>
      <c r="B244" s="41">
        <v>-1.5500004516890253</v>
      </c>
      <c r="C244">
        <v>0.67141</v>
      </c>
      <c r="D244">
        <v>0.74328</v>
      </c>
      <c r="E244">
        <v>0.77045</v>
      </c>
      <c r="F244">
        <v>0.7817</v>
      </c>
      <c r="G244">
        <v>0.78699</v>
      </c>
      <c r="H244">
        <v>0.79006</v>
      </c>
      <c r="I244">
        <v>0.79203</v>
      </c>
      <c r="J244">
        <v>0.79321</v>
      </c>
      <c r="K244">
        <v>0.79415</v>
      </c>
      <c r="M244">
        <f t="shared" si="90"/>
        <v>0.0718700000000001</v>
      </c>
      <c r="N244">
        <f t="shared" si="91"/>
        <v>0.027169999999999916</v>
      </c>
      <c r="O244">
        <f t="shared" si="92"/>
        <v>0.011249999999999982</v>
      </c>
      <c r="P244">
        <f t="shared" si="93"/>
        <v>0.005290000000000017</v>
      </c>
      <c r="Q244">
        <f t="shared" si="94"/>
        <v>0.003070000000000017</v>
      </c>
      <c r="R244">
        <f t="shared" si="95"/>
        <v>0.0019700000000000273</v>
      </c>
      <c r="S244">
        <f t="shared" si="96"/>
        <v>0.0011799999999999589</v>
      </c>
      <c r="T244">
        <f t="shared" si="97"/>
        <v>0.0009400000000000519</v>
      </c>
    </row>
    <row r="245" spans="1:20" ht="12.75">
      <c r="A245" s="30">
        <v>32</v>
      </c>
      <c r="B245" s="41">
        <v>-1.4999996786570646</v>
      </c>
      <c r="C245">
        <v>0.66354</v>
      </c>
      <c r="D245">
        <v>0.73902</v>
      </c>
      <c r="E245">
        <v>0.76785</v>
      </c>
      <c r="F245">
        <v>0.77991</v>
      </c>
      <c r="G245">
        <v>0.78565</v>
      </c>
      <c r="H245">
        <v>0.789</v>
      </c>
      <c r="I245">
        <v>0.79115</v>
      </c>
      <c r="J245">
        <v>0.79246</v>
      </c>
      <c r="K245">
        <v>0.7935</v>
      </c>
      <c r="M245">
        <f t="shared" si="90"/>
        <v>0.07547999999999999</v>
      </c>
      <c r="N245">
        <f t="shared" si="91"/>
        <v>0.028830000000000022</v>
      </c>
      <c r="O245">
        <f t="shared" si="92"/>
        <v>0.01205999999999996</v>
      </c>
      <c r="P245">
        <f t="shared" si="93"/>
        <v>0.005739999999999967</v>
      </c>
      <c r="Q245">
        <f t="shared" si="94"/>
        <v>0.003350000000000075</v>
      </c>
      <c r="R245">
        <f t="shared" si="95"/>
        <v>0.0021499999999999853</v>
      </c>
      <c r="S245">
        <f t="shared" si="96"/>
        <v>0.0013100000000000334</v>
      </c>
      <c r="T245">
        <f t="shared" si="97"/>
        <v>0.0010399999999999299</v>
      </c>
    </row>
    <row r="246" spans="1:20" ht="12.75">
      <c r="A246" s="30">
        <v>33</v>
      </c>
      <c r="B246" s="41">
        <v>-1.4500004764253318</v>
      </c>
      <c r="C246">
        <v>0.65521</v>
      </c>
      <c r="D246">
        <v>0.73441</v>
      </c>
      <c r="E246">
        <v>0.76501</v>
      </c>
      <c r="F246">
        <v>0.77795</v>
      </c>
      <c r="G246">
        <v>0.78417</v>
      </c>
      <c r="H246">
        <v>0.78782</v>
      </c>
      <c r="I246">
        <v>0.79017</v>
      </c>
      <c r="J246">
        <v>0.79163</v>
      </c>
      <c r="K246">
        <v>0.79277</v>
      </c>
      <c r="M246">
        <f t="shared" si="90"/>
        <v>0.07920000000000005</v>
      </c>
      <c r="N246">
        <f t="shared" si="91"/>
        <v>0.03059999999999996</v>
      </c>
      <c r="O246">
        <f t="shared" si="92"/>
        <v>0.012940000000000063</v>
      </c>
      <c r="P246">
        <f t="shared" si="93"/>
        <v>0.006220000000000003</v>
      </c>
      <c r="Q246">
        <f t="shared" si="94"/>
        <v>0.003649999999999931</v>
      </c>
      <c r="R246">
        <f t="shared" si="95"/>
        <v>0.0023500000000000743</v>
      </c>
      <c r="S246">
        <f t="shared" si="96"/>
        <v>0.0014599999999999058</v>
      </c>
      <c r="T246">
        <f t="shared" si="97"/>
        <v>0.0011400000000000299</v>
      </c>
    </row>
    <row r="247" spans="1:20" ht="12.75">
      <c r="A247" s="30">
        <v>34</v>
      </c>
      <c r="B247" s="41">
        <v>-1.4000001860565798</v>
      </c>
      <c r="C247">
        <v>0.64637</v>
      </c>
      <c r="D247">
        <v>0.72945</v>
      </c>
      <c r="E247">
        <v>0.76191</v>
      </c>
      <c r="F247">
        <v>0.77578</v>
      </c>
      <c r="G247">
        <v>0.78253</v>
      </c>
      <c r="H247">
        <v>0.78651</v>
      </c>
      <c r="I247">
        <v>0.78909</v>
      </c>
      <c r="J247">
        <v>0.7907</v>
      </c>
      <c r="K247">
        <v>0.79196</v>
      </c>
      <c r="M247">
        <f aca="true" t="shared" si="98" ref="M247:M278">D247-C247</f>
        <v>0.08308000000000004</v>
      </c>
      <c r="N247">
        <f aca="true" t="shared" si="99" ref="N247:N278">E247-D247</f>
        <v>0.03245999999999993</v>
      </c>
      <c r="O247">
        <f aca="true" t="shared" si="100" ref="O247:O278">F247-E247</f>
        <v>0.013870000000000049</v>
      </c>
      <c r="P247">
        <f aca="true" t="shared" si="101" ref="P247:P278">G247-F247</f>
        <v>0.006749999999999923</v>
      </c>
      <c r="Q247">
        <f aca="true" t="shared" si="102" ref="Q247:Q278">H247-G247</f>
        <v>0.003980000000000095</v>
      </c>
      <c r="R247">
        <f aca="true" t="shared" si="103" ref="R247:R278">I247-H247</f>
        <v>0.0025799999999999157</v>
      </c>
      <c r="S247">
        <f aca="true" t="shared" si="104" ref="S247:S278">J247-I247</f>
        <v>0.0016100000000000003</v>
      </c>
      <c r="T247">
        <f aca="true" t="shared" si="105" ref="T247:T278">K247-J247</f>
        <v>0.0012600000000000389</v>
      </c>
    </row>
    <row r="248" spans="1:20" ht="12.75">
      <c r="A248" s="30">
        <v>35</v>
      </c>
      <c r="B248" s="41">
        <v>-1.3499996034631485</v>
      </c>
      <c r="C248">
        <v>0.63703</v>
      </c>
      <c r="D248">
        <v>0.72409</v>
      </c>
      <c r="E248">
        <v>0.75853</v>
      </c>
      <c r="F248">
        <v>0.77341</v>
      </c>
      <c r="G248">
        <v>0.78073</v>
      </c>
      <c r="H248">
        <v>0.78507</v>
      </c>
      <c r="I248">
        <v>0.78789</v>
      </c>
      <c r="J248">
        <v>0.78967</v>
      </c>
      <c r="K248">
        <v>0.79107</v>
      </c>
      <c r="M248">
        <f t="shared" si="98"/>
        <v>0.08706000000000003</v>
      </c>
      <c r="N248">
        <f t="shared" si="99"/>
        <v>0.034440000000000026</v>
      </c>
      <c r="O248">
        <f t="shared" si="100"/>
        <v>0.014880000000000004</v>
      </c>
      <c r="P248">
        <f t="shared" si="101"/>
        <v>0.007319999999999993</v>
      </c>
      <c r="Q248">
        <f t="shared" si="102"/>
        <v>0.0043400000000000105</v>
      </c>
      <c r="R248">
        <f t="shared" si="103"/>
        <v>0.0028199999999999337</v>
      </c>
      <c r="S248">
        <f t="shared" si="104"/>
        <v>0.0017800000000000038</v>
      </c>
      <c r="T248">
        <f t="shared" si="105"/>
        <v>0.0014000000000000679</v>
      </c>
    </row>
    <row r="249" spans="1:20" ht="12.75">
      <c r="A249" s="30">
        <v>36</v>
      </c>
      <c r="B249" s="41">
        <v>-1.3000002024454176</v>
      </c>
      <c r="C249">
        <v>0.62716</v>
      </c>
      <c r="D249">
        <v>0.71831</v>
      </c>
      <c r="E249">
        <v>0.75484</v>
      </c>
      <c r="F249">
        <v>0.77079</v>
      </c>
      <c r="G249">
        <v>0.77873</v>
      </c>
      <c r="H249">
        <v>0.78346</v>
      </c>
      <c r="I249">
        <v>0.78655</v>
      </c>
      <c r="J249">
        <v>0.78853</v>
      </c>
      <c r="K249">
        <v>0.79007</v>
      </c>
      <c r="M249">
        <f t="shared" si="98"/>
        <v>0.09114999999999995</v>
      </c>
      <c r="N249">
        <f t="shared" si="99"/>
        <v>0.03652999999999995</v>
      </c>
      <c r="O249">
        <f t="shared" si="100"/>
        <v>0.01595000000000002</v>
      </c>
      <c r="P249">
        <f t="shared" si="101"/>
        <v>0.007940000000000058</v>
      </c>
      <c r="Q249">
        <f t="shared" si="102"/>
        <v>0.004730000000000012</v>
      </c>
      <c r="R249">
        <f t="shared" si="103"/>
        <v>0.003089999999999926</v>
      </c>
      <c r="S249">
        <f t="shared" si="104"/>
        <v>0.0019799999999999818</v>
      </c>
      <c r="T249">
        <f t="shared" si="105"/>
        <v>0.0015400000000000968</v>
      </c>
    </row>
    <row r="250" spans="1:20" ht="12.75">
      <c r="A250" s="30">
        <v>37</v>
      </c>
      <c r="B250" s="41">
        <v>-1.2500002511435826</v>
      </c>
      <c r="C250">
        <v>0.61673</v>
      </c>
      <c r="D250">
        <v>0.71208</v>
      </c>
      <c r="E250">
        <v>0.75081</v>
      </c>
      <c r="F250">
        <v>0.76792</v>
      </c>
      <c r="G250">
        <v>0.77653</v>
      </c>
      <c r="H250">
        <v>0.78169</v>
      </c>
      <c r="I250">
        <v>0.78507</v>
      </c>
      <c r="J250">
        <v>0.78726</v>
      </c>
      <c r="K250">
        <v>0.78896</v>
      </c>
      <c r="M250">
        <f t="shared" si="98"/>
        <v>0.09535000000000005</v>
      </c>
      <c r="N250">
        <f t="shared" si="99"/>
        <v>0.03872999999999993</v>
      </c>
      <c r="O250">
        <f t="shared" si="100"/>
        <v>0.01711000000000007</v>
      </c>
      <c r="P250">
        <f t="shared" si="101"/>
        <v>0.008610000000000007</v>
      </c>
      <c r="Q250">
        <f t="shared" si="102"/>
        <v>0.005159999999999942</v>
      </c>
      <c r="R250">
        <f t="shared" si="103"/>
        <v>0.0033800000000000496</v>
      </c>
      <c r="S250">
        <f t="shared" si="104"/>
        <v>0.0021899999999999142</v>
      </c>
      <c r="T250">
        <f t="shared" si="105"/>
        <v>0.0017000000000000348</v>
      </c>
    </row>
    <row r="251" spans="1:20" ht="12.75">
      <c r="A251" s="30">
        <v>38</v>
      </c>
      <c r="B251" s="41">
        <v>-1.2000002371093532</v>
      </c>
      <c r="C251">
        <v>0.60572</v>
      </c>
      <c r="D251">
        <v>0.70537</v>
      </c>
      <c r="E251">
        <v>0.74641</v>
      </c>
      <c r="F251">
        <v>0.76476</v>
      </c>
      <c r="G251">
        <v>0.7741</v>
      </c>
      <c r="H251">
        <v>0.77972</v>
      </c>
      <c r="I251">
        <v>0.78342</v>
      </c>
      <c r="J251">
        <v>0.78585</v>
      </c>
      <c r="K251">
        <v>0.78772</v>
      </c>
      <c r="M251">
        <f t="shared" si="98"/>
        <v>0.09965000000000002</v>
      </c>
      <c r="N251">
        <f t="shared" si="99"/>
        <v>0.041039999999999965</v>
      </c>
      <c r="O251">
        <f t="shared" si="100"/>
        <v>0.018349999999999977</v>
      </c>
      <c r="P251">
        <f t="shared" si="101"/>
        <v>0.009340000000000015</v>
      </c>
      <c r="Q251">
        <f t="shared" si="102"/>
        <v>0.005619999999999958</v>
      </c>
      <c r="R251">
        <f t="shared" si="103"/>
        <v>0.0037000000000000366</v>
      </c>
      <c r="S251">
        <f t="shared" si="104"/>
        <v>0.0024300000000000432</v>
      </c>
      <c r="T251">
        <f t="shared" si="105"/>
        <v>0.0018699999999999273</v>
      </c>
    </row>
    <row r="252" spans="1:20" ht="12.75">
      <c r="A252" s="30">
        <v>39</v>
      </c>
      <c r="B252" s="41">
        <v>-1.1499998677289038</v>
      </c>
      <c r="C252">
        <v>0.59411</v>
      </c>
      <c r="D252">
        <v>0.69814</v>
      </c>
      <c r="E252">
        <v>0.74162</v>
      </c>
      <c r="F252">
        <v>0.7613</v>
      </c>
      <c r="G252">
        <v>0.77142</v>
      </c>
      <c r="H252">
        <v>0.77755</v>
      </c>
      <c r="I252">
        <v>0.7816</v>
      </c>
      <c r="J252">
        <v>0.78428</v>
      </c>
      <c r="K252">
        <v>0.78635</v>
      </c>
      <c r="M252">
        <f t="shared" si="98"/>
        <v>0.10402999999999996</v>
      </c>
      <c r="N252">
        <f t="shared" si="99"/>
        <v>0.04347999999999996</v>
      </c>
      <c r="O252">
        <f t="shared" si="100"/>
        <v>0.01968000000000003</v>
      </c>
      <c r="P252">
        <f t="shared" si="101"/>
        <v>0.010120000000000018</v>
      </c>
      <c r="Q252">
        <f t="shared" si="102"/>
        <v>0.006129999999999969</v>
      </c>
      <c r="R252">
        <f t="shared" si="103"/>
        <v>0.004049999999999998</v>
      </c>
      <c r="S252">
        <f t="shared" si="104"/>
        <v>0.0026800000000000157</v>
      </c>
      <c r="T252">
        <f t="shared" si="105"/>
        <v>0.0020700000000000163</v>
      </c>
    </row>
    <row r="253" spans="1:20" ht="12.75">
      <c r="A253" s="30">
        <v>40</v>
      </c>
      <c r="B253" s="41">
        <v>-1.100000128334196</v>
      </c>
      <c r="C253">
        <v>0.58189</v>
      </c>
      <c r="D253">
        <v>0.69035</v>
      </c>
      <c r="E253">
        <v>0.73639</v>
      </c>
      <c r="F253">
        <v>0.75749</v>
      </c>
      <c r="G253">
        <v>0.76846</v>
      </c>
      <c r="H253">
        <v>0.77514</v>
      </c>
      <c r="I253">
        <v>0.77958</v>
      </c>
      <c r="J253">
        <v>0.78254</v>
      </c>
      <c r="K253">
        <v>0.78482</v>
      </c>
      <c r="M253">
        <f t="shared" si="98"/>
        <v>0.10846</v>
      </c>
      <c r="N253">
        <f t="shared" si="99"/>
        <v>0.04603999999999997</v>
      </c>
      <c r="O253">
        <f t="shared" si="100"/>
        <v>0.021100000000000008</v>
      </c>
      <c r="P253">
        <f t="shared" si="101"/>
        <v>0.010970000000000035</v>
      </c>
      <c r="Q253">
        <f t="shared" si="102"/>
        <v>0.006680000000000019</v>
      </c>
      <c r="R253">
        <f t="shared" si="103"/>
        <v>0.0044399999999999995</v>
      </c>
      <c r="S253">
        <f t="shared" si="104"/>
        <v>0.0029599999999999627</v>
      </c>
      <c r="T253">
        <f t="shared" si="105"/>
        <v>0.0022799999999999487</v>
      </c>
    </row>
    <row r="254" spans="1:20" ht="12.75">
      <c r="A254" s="30">
        <v>41</v>
      </c>
      <c r="B254" s="41">
        <v>-1.0499999698534153</v>
      </c>
      <c r="C254">
        <v>0.56903</v>
      </c>
      <c r="D254">
        <v>0.68197</v>
      </c>
      <c r="E254">
        <v>0.73069</v>
      </c>
      <c r="F254">
        <v>0.7533</v>
      </c>
      <c r="G254">
        <v>0.76519</v>
      </c>
      <c r="H254">
        <v>0.77248</v>
      </c>
      <c r="I254">
        <v>0.77733</v>
      </c>
      <c r="J254">
        <v>0.7806</v>
      </c>
      <c r="K254">
        <v>0.78312</v>
      </c>
      <c r="M254">
        <f t="shared" si="98"/>
        <v>0.11293999999999993</v>
      </c>
      <c r="N254">
        <f t="shared" si="99"/>
        <v>0.048719999999999986</v>
      </c>
      <c r="O254">
        <f t="shared" si="100"/>
        <v>0.02261000000000002</v>
      </c>
      <c r="P254">
        <f t="shared" si="101"/>
        <v>0.011890000000000067</v>
      </c>
      <c r="Q254">
        <f t="shared" si="102"/>
        <v>0.007290000000000019</v>
      </c>
      <c r="R254">
        <f t="shared" si="103"/>
        <v>0.00484999999999991</v>
      </c>
      <c r="S254">
        <f t="shared" si="104"/>
        <v>0.003269999999999995</v>
      </c>
      <c r="T254">
        <f t="shared" si="105"/>
        <v>0.0025200000000000777</v>
      </c>
    </row>
    <row r="255" spans="1:20" ht="12.75">
      <c r="A255" s="30">
        <v>42</v>
      </c>
      <c r="B255" s="41">
        <v>-1</v>
      </c>
      <c r="C255">
        <v>0.55553</v>
      </c>
      <c r="D255">
        <v>0.67295</v>
      </c>
      <c r="E255">
        <v>0.72447</v>
      </c>
      <c r="F255">
        <v>0.74871</v>
      </c>
      <c r="G255">
        <v>0.76159</v>
      </c>
      <c r="H255">
        <v>0.76953</v>
      </c>
      <c r="I255">
        <v>0.77485</v>
      </c>
      <c r="J255">
        <v>0.77846</v>
      </c>
      <c r="K255">
        <v>0.78123</v>
      </c>
      <c r="M255">
        <f t="shared" si="98"/>
        <v>0.11742000000000008</v>
      </c>
      <c r="N255">
        <f t="shared" si="99"/>
        <v>0.0515199999999999</v>
      </c>
      <c r="O255">
        <f t="shared" si="100"/>
        <v>0.02424000000000004</v>
      </c>
      <c r="P255">
        <f t="shared" si="101"/>
        <v>0.012880000000000003</v>
      </c>
      <c r="Q255">
        <f t="shared" si="102"/>
        <v>0.007940000000000058</v>
      </c>
      <c r="R255">
        <f t="shared" si="103"/>
        <v>0.005319999999999991</v>
      </c>
      <c r="S255">
        <f t="shared" si="104"/>
        <v>0.003610000000000002</v>
      </c>
      <c r="T255">
        <f t="shared" si="105"/>
        <v>0.002769999999999939</v>
      </c>
    </row>
    <row r="256" spans="1:20" ht="12.75">
      <c r="A256" s="30">
        <v>43</v>
      </c>
      <c r="B256" s="41">
        <v>-0.9499994017142384</v>
      </c>
      <c r="C256">
        <v>0.54137</v>
      </c>
      <c r="D256">
        <v>0.66327</v>
      </c>
      <c r="E256">
        <v>0.71771</v>
      </c>
      <c r="F256">
        <v>0.74367</v>
      </c>
      <c r="G256">
        <v>0.75763</v>
      </c>
      <c r="H256">
        <v>0.76628</v>
      </c>
      <c r="I256">
        <v>0.77209</v>
      </c>
      <c r="J256">
        <v>0.77607</v>
      </c>
      <c r="K256">
        <v>0.77913</v>
      </c>
      <c r="M256">
        <f t="shared" si="98"/>
        <v>0.12190000000000001</v>
      </c>
      <c r="N256">
        <f t="shared" si="99"/>
        <v>0.05443999999999993</v>
      </c>
      <c r="O256">
        <f t="shared" si="100"/>
        <v>0.025960000000000094</v>
      </c>
      <c r="P256">
        <f t="shared" si="101"/>
        <v>0.013959999999999972</v>
      </c>
      <c r="Q256">
        <f t="shared" si="102"/>
        <v>0.008649999999999936</v>
      </c>
      <c r="R256">
        <f t="shared" si="103"/>
        <v>0.005810000000000093</v>
      </c>
      <c r="S256">
        <f t="shared" si="104"/>
        <v>0.0039799999999999836</v>
      </c>
      <c r="T256">
        <f t="shared" si="105"/>
        <v>0.0030599999999999516</v>
      </c>
    </row>
    <row r="257" spans="1:20" ht="12.75">
      <c r="A257" s="30">
        <v>44</v>
      </c>
      <c r="B257" s="41">
        <v>-0.8999984171986479</v>
      </c>
      <c r="C257">
        <v>0.52654</v>
      </c>
      <c r="D257">
        <v>0.65288</v>
      </c>
      <c r="E257">
        <v>0.71036</v>
      </c>
      <c r="F257">
        <v>0.73814</v>
      </c>
      <c r="G257">
        <v>0.75325</v>
      </c>
      <c r="H257">
        <v>0.76267</v>
      </c>
      <c r="I257">
        <v>0.76904</v>
      </c>
      <c r="J257">
        <v>0.77343</v>
      </c>
      <c r="K257">
        <v>0.7768</v>
      </c>
      <c r="M257">
        <f t="shared" si="98"/>
        <v>0.12634</v>
      </c>
      <c r="N257">
        <f t="shared" si="99"/>
        <v>0.057479999999999976</v>
      </c>
      <c r="O257">
        <f t="shared" si="100"/>
        <v>0.027780000000000027</v>
      </c>
      <c r="P257">
        <f t="shared" si="101"/>
        <v>0.015109999999999957</v>
      </c>
      <c r="Q257">
        <f t="shared" si="102"/>
        <v>0.009419999999999984</v>
      </c>
      <c r="R257">
        <f t="shared" si="103"/>
        <v>0.006369999999999987</v>
      </c>
      <c r="S257">
        <f t="shared" si="104"/>
        <v>0.004390000000000005</v>
      </c>
      <c r="T257">
        <f t="shared" si="105"/>
        <v>0.003370000000000095</v>
      </c>
    </row>
    <row r="258" spans="1:20" ht="12.75">
      <c r="A258" s="30">
        <v>45</v>
      </c>
      <c r="B258" s="41">
        <v>-0.8499992450778628</v>
      </c>
      <c r="C258">
        <v>0.51104</v>
      </c>
      <c r="D258">
        <v>0.64173</v>
      </c>
      <c r="E258">
        <v>0.70236</v>
      </c>
      <c r="F258">
        <v>0.73209</v>
      </c>
      <c r="G258">
        <v>0.74844</v>
      </c>
      <c r="H258">
        <v>0.7587</v>
      </c>
      <c r="I258">
        <v>0.76566</v>
      </c>
      <c r="J258">
        <v>0.77049</v>
      </c>
      <c r="K258">
        <v>0.77421</v>
      </c>
      <c r="M258">
        <f t="shared" si="98"/>
        <v>0.13068999999999997</v>
      </c>
      <c r="N258">
        <f t="shared" si="99"/>
        <v>0.06062999999999996</v>
      </c>
      <c r="O258">
        <f t="shared" si="100"/>
        <v>0.029730000000000034</v>
      </c>
      <c r="P258">
        <f t="shared" si="101"/>
        <v>0.016349999999999976</v>
      </c>
      <c r="Q258">
        <f t="shared" si="102"/>
        <v>0.010260000000000047</v>
      </c>
      <c r="R258">
        <f t="shared" si="103"/>
        <v>0.006959999999999966</v>
      </c>
      <c r="S258">
        <f t="shared" si="104"/>
        <v>0.004830000000000001</v>
      </c>
      <c r="T258">
        <f t="shared" si="105"/>
        <v>0.0037199999999999456</v>
      </c>
    </row>
    <row r="259" spans="1:20" ht="12.75">
      <c r="A259" s="30">
        <v>46</v>
      </c>
      <c r="B259" s="41">
        <v>-0.8000008748032034</v>
      </c>
      <c r="C259">
        <v>0.49488</v>
      </c>
      <c r="D259">
        <v>0.6298</v>
      </c>
      <c r="E259">
        <v>0.69367</v>
      </c>
      <c r="F259">
        <v>0.72546</v>
      </c>
      <c r="G259">
        <v>0.74314</v>
      </c>
      <c r="H259">
        <v>0.7543</v>
      </c>
      <c r="I259">
        <v>0.76192</v>
      </c>
      <c r="J259">
        <v>0.76724</v>
      </c>
      <c r="K259">
        <v>0.77133</v>
      </c>
      <c r="M259">
        <f t="shared" si="98"/>
        <v>0.13492000000000004</v>
      </c>
      <c r="N259">
        <f t="shared" si="99"/>
        <v>0.06386999999999998</v>
      </c>
      <c r="O259">
        <f t="shared" si="100"/>
        <v>0.031789999999999985</v>
      </c>
      <c r="P259">
        <f t="shared" si="101"/>
        <v>0.01768000000000003</v>
      </c>
      <c r="Q259">
        <f t="shared" si="102"/>
        <v>0.011159999999999948</v>
      </c>
      <c r="R259">
        <f t="shared" si="103"/>
        <v>0.007620000000000071</v>
      </c>
      <c r="S259">
        <f t="shared" si="104"/>
        <v>0.005319999999999991</v>
      </c>
      <c r="T259">
        <f t="shared" si="105"/>
        <v>0.004089999999999927</v>
      </c>
    </row>
    <row r="260" spans="1:20" ht="12.75">
      <c r="A260" s="30">
        <v>47</v>
      </c>
      <c r="B260" s="41">
        <v>-0.7499998559187063</v>
      </c>
      <c r="C260">
        <v>0.47806</v>
      </c>
      <c r="D260">
        <v>0.61704</v>
      </c>
      <c r="E260">
        <v>0.68424</v>
      </c>
      <c r="F260">
        <v>0.7182</v>
      </c>
      <c r="G260">
        <v>0.73731</v>
      </c>
      <c r="H260">
        <v>0.74946</v>
      </c>
      <c r="I260">
        <v>0.75778</v>
      </c>
      <c r="J260">
        <v>0.76363</v>
      </c>
      <c r="K260">
        <v>0.76814</v>
      </c>
      <c r="M260">
        <f t="shared" si="98"/>
        <v>0.13898000000000005</v>
      </c>
      <c r="N260">
        <f t="shared" si="99"/>
        <v>0.06719999999999993</v>
      </c>
      <c r="O260">
        <f t="shared" si="100"/>
        <v>0.03395999999999999</v>
      </c>
      <c r="P260">
        <f t="shared" si="101"/>
        <v>0.01911000000000007</v>
      </c>
      <c r="Q260">
        <f t="shared" si="102"/>
        <v>0.012149999999999994</v>
      </c>
      <c r="R260">
        <f t="shared" si="103"/>
        <v>0.008319999999999994</v>
      </c>
      <c r="S260">
        <f t="shared" si="104"/>
        <v>0.005850000000000022</v>
      </c>
      <c r="T260">
        <f t="shared" si="105"/>
        <v>0.004510000000000014</v>
      </c>
    </row>
    <row r="261" spans="1:20" ht="12.75">
      <c r="A261" s="30">
        <v>48</v>
      </c>
      <c r="B261" s="41">
        <v>-0.7000005038830162</v>
      </c>
      <c r="C261">
        <v>0.46061</v>
      </c>
      <c r="D261">
        <v>0.60342</v>
      </c>
      <c r="E261">
        <v>0.67402</v>
      </c>
      <c r="F261">
        <v>0.71027</v>
      </c>
      <c r="G261">
        <v>0.7309</v>
      </c>
      <c r="H261">
        <v>0.74411</v>
      </c>
      <c r="I261">
        <v>0.7532</v>
      </c>
      <c r="J261">
        <v>0.75964</v>
      </c>
      <c r="K261">
        <v>0.7646</v>
      </c>
      <c r="M261">
        <f t="shared" si="98"/>
        <v>0.14280999999999994</v>
      </c>
      <c r="N261">
        <f t="shared" si="99"/>
        <v>0.0706</v>
      </c>
      <c r="O261">
        <f t="shared" si="100"/>
        <v>0.036250000000000004</v>
      </c>
      <c r="P261">
        <f t="shared" si="101"/>
        <v>0.020630000000000037</v>
      </c>
      <c r="Q261">
        <f t="shared" si="102"/>
        <v>0.013210000000000055</v>
      </c>
      <c r="R261">
        <f t="shared" si="103"/>
        <v>0.009089999999999931</v>
      </c>
      <c r="S261">
        <f t="shared" si="104"/>
        <v>0.006440000000000001</v>
      </c>
      <c r="T261">
        <f t="shared" si="105"/>
        <v>0.0049599999999999644</v>
      </c>
    </row>
    <row r="262" spans="1:20" ht="12.75">
      <c r="A262" s="30">
        <v>49</v>
      </c>
      <c r="B262" s="41">
        <v>-0.6500002208734551</v>
      </c>
      <c r="C262">
        <v>0.44254</v>
      </c>
      <c r="D262">
        <v>0.58891</v>
      </c>
      <c r="E262">
        <v>0.66296</v>
      </c>
      <c r="F262">
        <v>0.70161</v>
      </c>
      <c r="G262">
        <v>0.72387</v>
      </c>
      <c r="H262">
        <v>0.73821</v>
      </c>
      <c r="I262">
        <v>0.74814</v>
      </c>
      <c r="J262">
        <v>0.75521</v>
      </c>
      <c r="K262">
        <v>0.76067</v>
      </c>
      <c r="M262">
        <f t="shared" si="98"/>
        <v>0.14637000000000006</v>
      </c>
      <c r="N262">
        <f t="shared" si="99"/>
        <v>0.07404999999999995</v>
      </c>
      <c r="O262">
        <f t="shared" si="100"/>
        <v>0.03864999999999996</v>
      </c>
      <c r="P262">
        <f t="shared" si="101"/>
        <v>0.022260000000000058</v>
      </c>
      <c r="Q262">
        <f t="shared" si="102"/>
        <v>0.01434000000000002</v>
      </c>
      <c r="R262">
        <f t="shared" si="103"/>
        <v>0.009929999999999994</v>
      </c>
      <c r="S262">
        <f t="shared" si="104"/>
        <v>0.007070000000000021</v>
      </c>
      <c r="T262">
        <f t="shared" si="105"/>
        <v>0.005459999999999909</v>
      </c>
    </row>
    <row r="263" spans="1:20" ht="12.75">
      <c r="A263" s="30">
        <v>50</v>
      </c>
      <c r="B263" s="41">
        <v>-0.5999993830236201</v>
      </c>
      <c r="C263">
        <v>0.4239</v>
      </c>
      <c r="D263">
        <v>0.57347</v>
      </c>
      <c r="E263">
        <v>0.65101</v>
      </c>
      <c r="F263">
        <v>0.69216</v>
      </c>
      <c r="G263">
        <v>0.71615</v>
      </c>
      <c r="H263">
        <v>0.73172</v>
      </c>
      <c r="I263">
        <v>0.74255</v>
      </c>
      <c r="J263">
        <v>0.75032</v>
      </c>
      <c r="K263">
        <v>0.75632</v>
      </c>
      <c r="M263">
        <f t="shared" si="98"/>
        <v>0.14957000000000004</v>
      </c>
      <c r="N263">
        <f t="shared" si="99"/>
        <v>0.07753999999999994</v>
      </c>
      <c r="O263">
        <f t="shared" si="100"/>
        <v>0.04115000000000002</v>
      </c>
      <c r="P263">
        <f t="shared" si="101"/>
        <v>0.023989999999999956</v>
      </c>
      <c r="Q263">
        <f t="shared" si="102"/>
        <v>0.015570000000000084</v>
      </c>
      <c r="R263">
        <f t="shared" si="103"/>
        <v>0.010830000000000006</v>
      </c>
      <c r="S263">
        <f t="shared" si="104"/>
        <v>0.007769999999999944</v>
      </c>
      <c r="T263">
        <f t="shared" si="105"/>
        <v>0.006000000000000005</v>
      </c>
    </row>
    <row r="264" spans="1:20" ht="12.75">
      <c r="A264" s="30">
        <v>51</v>
      </c>
      <c r="B264" s="41">
        <v>-0.5500004516890253</v>
      </c>
      <c r="C264">
        <v>0.40472</v>
      </c>
      <c r="D264">
        <v>0.55709</v>
      </c>
      <c r="E264">
        <v>0.63811</v>
      </c>
      <c r="F264">
        <v>0.68187</v>
      </c>
      <c r="G264">
        <v>0.70769</v>
      </c>
      <c r="H264">
        <v>0.72458</v>
      </c>
      <c r="I264">
        <v>0.73639</v>
      </c>
      <c r="J264">
        <v>0.7449</v>
      </c>
      <c r="K264">
        <v>0.7515</v>
      </c>
      <c r="M264">
        <f t="shared" si="98"/>
        <v>0.15236999999999995</v>
      </c>
      <c r="N264">
        <f t="shared" si="99"/>
        <v>0.08101999999999998</v>
      </c>
      <c r="O264">
        <f t="shared" si="100"/>
        <v>0.04376000000000002</v>
      </c>
      <c r="P264">
        <f t="shared" si="101"/>
        <v>0.025820000000000065</v>
      </c>
      <c r="Q264">
        <f t="shared" si="102"/>
        <v>0.01688999999999996</v>
      </c>
      <c r="R264">
        <f t="shared" si="103"/>
        <v>0.011809999999999987</v>
      </c>
      <c r="S264">
        <f t="shared" si="104"/>
        <v>0.008510000000000018</v>
      </c>
      <c r="T264">
        <f t="shared" si="105"/>
        <v>0.006599999999999939</v>
      </c>
    </row>
    <row r="265" spans="1:20" ht="12.75">
      <c r="A265" s="30">
        <v>52</v>
      </c>
      <c r="B265" s="41">
        <v>-0.4999996786570647</v>
      </c>
      <c r="C265">
        <v>0.38505</v>
      </c>
      <c r="D265">
        <v>0.53976</v>
      </c>
      <c r="E265">
        <v>0.62422</v>
      </c>
      <c r="F265">
        <v>0.67067</v>
      </c>
      <c r="G265">
        <v>0.69843</v>
      </c>
      <c r="H265">
        <v>0.71673</v>
      </c>
      <c r="I265">
        <v>0.72959</v>
      </c>
      <c r="J265">
        <v>0.73892</v>
      </c>
      <c r="K265">
        <v>0.74616</v>
      </c>
      <c r="M265">
        <f t="shared" si="98"/>
        <v>0.15471000000000001</v>
      </c>
      <c r="N265">
        <f t="shared" si="99"/>
        <v>0.08445999999999998</v>
      </c>
      <c r="O265">
        <f t="shared" si="100"/>
        <v>0.04644999999999999</v>
      </c>
      <c r="P265">
        <f t="shared" si="101"/>
        <v>0.027760000000000007</v>
      </c>
      <c r="Q265">
        <f t="shared" si="102"/>
        <v>0.018299999999999983</v>
      </c>
      <c r="R265">
        <f t="shared" si="103"/>
        <v>0.012859999999999983</v>
      </c>
      <c r="S265">
        <f t="shared" si="104"/>
        <v>0.00933000000000006</v>
      </c>
      <c r="T265">
        <f t="shared" si="105"/>
        <v>0.007240000000000024</v>
      </c>
    </row>
    <row r="266" spans="1:20" ht="12.75">
      <c r="A266" s="30">
        <v>53</v>
      </c>
      <c r="B266" s="41">
        <v>-0.45000047642533186</v>
      </c>
      <c r="C266">
        <v>0.36498</v>
      </c>
      <c r="D266">
        <v>0.52146</v>
      </c>
      <c r="E266">
        <v>0.60928</v>
      </c>
      <c r="F266">
        <v>0.65851</v>
      </c>
      <c r="G266">
        <v>0.68831</v>
      </c>
      <c r="H266">
        <v>0.70811</v>
      </c>
      <c r="I266">
        <v>0.72211</v>
      </c>
      <c r="J266">
        <v>0.73232</v>
      </c>
      <c r="K266">
        <v>0.74026</v>
      </c>
      <c r="M266">
        <f t="shared" si="98"/>
        <v>0.15648</v>
      </c>
      <c r="N266">
        <f t="shared" si="99"/>
        <v>0.08782000000000001</v>
      </c>
      <c r="O266">
        <f t="shared" si="100"/>
        <v>0.049229999999999996</v>
      </c>
      <c r="P266">
        <f t="shared" si="101"/>
        <v>0.029799999999999938</v>
      </c>
      <c r="Q266">
        <f t="shared" si="102"/>
        <v>0.01980000000000004</v>
      </c>
      <c r="R266">
        <f t="shared" si="103"/>
        <v>0.014000000000000012</v>
      </c>
      <c r="S266">
        <f t="shared" si="104"/>
        <v>0.010209999999999941</v>
      </c>
      <c r="T266">
        <f t="shared" si="105"/>
        <v>0.007940000000000058</v>
      </c>
    </row>
    <row r="267" spans="1:20" ht="12.75">
      <c r="A267" s="30">
        <v>54</v>
      </c>
      <c r="B267" s="41">
        <v>-0.40000018605657994</v>
      </c>
      <c r="C267">
        <v>0.34456</v>
      </c>
      <c r="D267">
        <v>0.5022</v>
      </c>
      <c r="E267">
        <v>0.59327</v>
      </c>
      <c r="F267">
        <v>0.64532</v>
      </c>
      <c r="G267">
        <v>0.67726</v>
      </c>
      <c r="H267">
        <v>0.69866</v>
      </c>
      <c r="I267">
        <v>0.71387</v>
      </c>
      <c r="J267">
        <v>0.72503</v>
      </c>
      <c r="K267">
        <v>0.73373</v>
      </c>
      <c r="M267">
        <f t="shared" si="98"/>
        <v>0.15764</v>
      </c>
      <c r="N267">
        <f t="shared" si="99"/>
        <v>0.09106999999999998</v>
      </c>
      <c r="O267">
        <f t="shared" si="100"/>
        <v>0.05205000000000004</v>
      </c>
      <c r="P267">
        <f t="shared" si="101"/>
        <v>0.03193999999999997</v>
      </c>
      <c r="Q267">
        <f t="shared" si="102"/>
        <v>0.021399999999999975</v>
      </c>
      <c r="R267">
        <f t="shared" si="103"/>
        <v>0.015210000000000057</v>
      </c>
      <c r="S267">
        <f t="shared" si="104"/>
        <v>0.011159999999999948</v>
      </c>
      <c r="T267">
        <f t="shared" si="105"/>
        <v>0.008700000000000041</v>
      </c>
    </row>
    <row r="268" spans="1:20" ht="12.75">
      <c r="A268" s="30">
        <v>55</v>
      </c>
      <c r="B268" s="41">
        <v>-0.34999960346314835</v>
      </c>
      <c r="C268">
        <v>0.32388</v>
      </c>
      <c r="D268">
        <v>0.482</v>
      </c>
      <c r="E268">
        <v>0.57615</v>
      </c>
      <c r="F268">
        <v>0.63106</v>
      </c>
      <c r="G268">
        <v>0.66523</v>
      </c>
      <c r="H268">
        <v>0.68831</v>
      </c>
      <c r="I268">
        <v>0.70482</v>
      </c>
      <c r="J268">
        <v>0.71701</v>
      </c>
      <c r="K268">
        <v>0.72653</v>
      </c>
      <c r="M268">
        <f t="shared" si="98"/>
        <v>0.15811999999999998</v>
      </c>
      <c r="N268">
        <f t="shared" si="99"/>
        <v>0.09415000000000007</v>
      </c>
      <c r="O268">
        <f t="shared" si="100"/>
        <v>0.0549099999999999</v>
      </c>
      <c r="P268">
        <f t="shared" si="101"/>
        <v>0.034170000000000034</v>
      </c>
      <c r="Q268">
        <f t="shared" si="102"/>
        <v>0.02307999999999999</v>
      </c>
      <c r="R268">
        <f t="shared" si="103"/>
        <v>0.016510000000000025</v>
      </c>
      <c r="S268">
        <f t="shared" si="104"/>
        <v>0.012190000000000034</v>
      </c>
      <c r="T268">
        <f t="shared" si="105"/>
        <v>0.009519999999999973</v>
      </c>
    </row>
    <row r="269" spans="1:20" ht="12.75">
      <c r="A269" s="30">
        <v>56</v>
      </c>
      <c r="B269" s="41">
        <v>-0.3000002024454176</v>
      </c>
      <c r="C269">
        <v>0.30306</v>
      </c>
      <c r="D269">
        <v>0.46089</v>
      </c>
      <c r="E269">
        <v>0.55788</v>
      </c>
      <c r="F269">
        <v>0.61566</v>
      </c>
      <c r="G269">
        <v>0.65213</v>
      </c>
      <c r="H269">
        <v>0.67699</v>
      </c>
      <c r="I269">
        <v>0.69489</v>
      </c>
      <c r="J269">
        <v>0.70818</v>
      </c>
      <c r="K269">
        <v>0.71859</v>
      </c>
      <c r="M269">
        <f t="shared" si="98"/>
        <v>0.15783000000000003</v>
      </c>
      <c r="N269">
        <f t="shared" si="99"/>
        <v>0.09699000000000002</v>
      </c>
      <c r="O269">
        <f t="shared" si="100"/>
        <v>0.05777999999999994</v>
      </c>
      <c r="P269">
        <f t="shared" si="101"/>
        <v>0.03647</v>
      </c>
      <c r="Q269">
        <f t="shared" si="102"/>
        <v>0.024859999999999993</v>
      </c>
      <c r="R269">
        <f t="shared" si="103"/>
        <v>0.017900000000000027</v>
      </c>
      <c r="S269">
        <f t="shared" si="104"/>
        <v>0.013290000000000024</v>
      </c>
      <c r="T269">
        <f t="shared" si="105"/>
        <v>0.01040999999999992</v>
      </c>
    </row>
    <row r="270" spans="1:20" ht="12.75">
      <c r="A270" s="30">
        <v>57</v>
      </c>
      <c r="B270" s="41">
        <v>-0.25000025114358254</v>
      </c>
      <c r="C270">
        <v>0.28219</v>
      </c>
      <c r="D270">
        <v>0.43893</v>
      </c>
      <c r="E270">
        <v>0.53846</v>
      </c>
      <c r="F270">
        <v>0.59909</v>
      </c>
      <c r="G270">
        <v>0.63792</v>
      </c>
      <c r="H270">
        <v>0.66464</v>
      </c>
      <c r="I270">
        <v>0.68401</v>
      </c>
      <c r="J270">
        <v>0.69847</v>
      </c>
      <c r="K270">
        <v>0.70984</v>
      </c>
      <c r="M270">
        <f t="shared" si="98"/>
        <v>0.15674</v>
      </c>
      <c r="N270">
        <f t="shared" si="99"/>
        <v>0.09953000000000006</v>
      </c>
      <c r="O270">
        <f t="shared" si="100"/>
        <v>0.06062999999999996</v>
      </c>
      <c r="P270">
        <f t="shared" si="101"/>
        <v>0.03883000000000003</v>
      </c>
      <c r="Q270">
        <f t="shared" si="102"/>
        <v>0.026719999999999966</v>
      </c>
      <c r="R270">
        <f t="shared" si="103"/>
        <v>0.01937</v>
      </c>
      <c r="S270">
        <f t="shared" si="104"/>
        <v>0.014460000000000028</v>
      </c>
      <c r="T270">
        <f t="shared" si="105"/>
        <v>0.011369999999999991</v>
      </c>
    </row>
    <row r="271" spans="1:20" ht="12.75">
      <c r="A271" s="30">
        <v>58</v>
      </c>
      <c r="B271" s="41">
        <v>-0.20000023710935327</v>
      </c>
      <c r="C271">
        <v>0.26139</v>
      </c>
      <c r="D271">
        <v>0.41617</v>
      </c>
      <c r="E271">
        <v>0.51788</v>
      </c>
      <c r="F271">
        <v>0.58128</v>
      </c>
      <c r="G271">
        <v>0.62253</v>
      </c>
      <c r="H271">
        <v>0.65119</v>
      </c>
      <c r="I271">
        <v>0.6721</v>
      </c>
      <c r="J271">
        <v>0.68782</v>
      </c>
      <c r="K271">
        <v>0.70021</v>
      </c>
      <c r="M271">
        <f t="shared" si="98"/>
        <v>0.15477999999999997</v>
      </c>
      <c r="N271">
        <f t="shared" si="99"/>
        <v>0.10171000000000002</v>
      </c>
      <c r="O271">
        <f t="shared" si="100"/>
        <v>0.06340000000000001</v>
      </c>
      <c r="P271">
        <f t="shared" si="101"/>
        <v>0.04125000000000001</v>
      </c>
      <c r="Q271">
        <f t="shared" si="102"/>
        <v>0.02866000000000002</v>
      </c>
      <c r="R271">
        <f t="shared" si="103"/>
        <v>0.020909999999999984</v>
      </c>
      <c r="S271">
        <f t="shared" si="104"/>
        <v>0.015719999999999956</v>
      </c>
      <c r="T271">
        <f t="shared" si="105"/>
        <v>0.012390000000000012</v>
      </c>
    </row>
    <row r="272" spans="1:20" ht="12.75">
      <c r="A272" s="30">
        <v>59</v>
      </c>
      <c r="B272" s="41">
        <v>-0.14999986772890395</v>
      </c>
      <c r="C272">
        <v>0.24079</v>
      </c>
      <c r="D272">
        <v>0.39271</v>
      </c>
      <c r="E272">
        <v>0.49616</v>
      </c>
      <c r="F272">
        <v>0.56223</v>
      </c>
      <c r="G272">
        <v>0.6059</v>
      </c>
      <c r="H272">
        <v>0.63657</v>
      </c>
      <c r="I272">
        <v>0.65911</v>
      </c>
      <c r="J272">
        <v>0.67615</v>
      </c>
      <c r="K272">
        <v>0.68964</v>
      </c>
      <c r="M272">
        <f t="shared" si="98"/>
        <v>0.15192</v>
      </c>
      <c r="N272">
        <f t="shared" si="99"/>
        <v>0.10344999999999999</v>
      </c>
      <c r="O272">
        <f t="shared" si="100"/>
        <v>0.06607000000000002</v>
      </c>
      <c r="P272">
        <f t="shared" si="101"/>
        <v>0.04366999999999999</v>
      </c>
      <c r="Q272">
        <f t="shared" si="102"/>
        <v>0.030669999999999975</v>
      </c>
      <c r="R272">
        <f t="shared" si="103"/>
        <v>0.022540000000000004</v>
      </c>
      <c r="S272">
        <f t="shared" si="104"/>
        <v>0.017040000000000055</v>
      </c>
      <c r="T272">
        <f t="shared" si="105"/>
        <v>0.013490000000000002</v>
      </c>
    </row>
    <row r="273" spans="1:20" ht="12.75">
      <c r="A273" s="30">
        <v>60</v>
      </c>
      <c r="B273" s="41">
        <v>-0.10000012833419589</v>
      </c>
      <c r="C273">
        <v>0.22052</v>
      </c>
      <c r="D273">
        <v>0.36865</v>
      </c>
      <c r="E273">
        <v>0.47333</v>
      </c>
      <c r="F273">
        <v>0.5419</v>
      </c>
      <c r="G273">
        <v>0.588</v>
      </c>
      <c r="H273">
        <v>0.62071</v>
      </c>
      <c r="I273">
        <v>0.64495</v>
      </c>
      <c r="J273">
        <v>0.66339</v>
      </c>
      <c r="K273">
        <v>0.67804</v>
      </c>
      <c r="M273">
        <f t="shared" si="98"/>
        <v>0.14812999999999998</v>
      </c>
      <c r="N273">
        <f t="shared" si="99"/>
        <v>0.10468</v>
      </c>
      <c r="O273">
        <f t="shared" si="100"/>
        <v>0.06857000000000008</v>
      </c>
      <c r="P273">
        <f t="shared" si="101"/>
        <v>0.04609999999999992</v>
      </c>
      <c r="Q273">
        <f t="shared" si="102"/>
        <v>0.03271000000000002</v>
      </c>
      <c r="R273">
        <f t="shared" si="103"/>
        <v>0.02424000000000004</v>
      </c>
      <c r="S273">
        <f t="shared" si="104"/>
        <v>0.018440000000000012</v>
      </c>
      <c r="T273">
        <f t="shared" si="105"/>
        <v>0.01464999999999994</v>
      </c>
    </row>
    <row r="274" spans="1:20" ht="12.75">
      <c r="A274" s="30">
        <v>61</v>
      </c>
      <c r="B274" s="41">
        <v>-0.04999996985341518</v>
      </c>
      <c r="C274">
        <v>0.20071</v>
      </c>
      <c r="D274">
        <v>0.34413</v>
      </c>
      <c r="E274">
        <v>0.44946</v>
      </c>
      <c r="F274">
        <v>0.5203</v>
      </c>
      <c r="G274">
        <v>0.56877</v>
      </c>
      <c r="H274">
        <v>0.60357</v>
      </c>
      <c r="I274">
        <v>0.62956</v>
      </c>
      <c r="J274">
        <v>0.64947</v>
      </c>
      <c r="K274">
        <v>0.66535</v>
      </c>
      <c r="M274">
        <f t="shared" si="98"/>
        <v>0.14342</v>
      </c>
      <c r="N274">
        <f t="shared" si="99"/>
        <v>0.10533000000000003</v>
      </c>
      <c r="O274">
        <f t="shared" si="100"/>
        <v>0.07083999999999996</v>
      </c>
      <c r="P274">
        <f t="shared" si="101"/>
        <v>0.04847000000000001</v>
      </c>
      <c r="Q274">
        <f t="shared" si="102"/>
        <v>0.03480000000000005</v>
      </c>
      <c r="R274">
        <f t="shared" si="103"/>
        <v>0.025989999999999958</v>
      </c>
      <c r="S274">
        <f t="shared" si="104"/>
        <v>0.019909999999999983</v>
      </c>
      <c r="T274">
        <f t="shared" si="105"/>
        <v>0.015880000000000005</v>
      </c>
    </row>
    <row r="275" spans="1:20" ht="12.75">
      <c r="A275" s="30">
        <v>62</v>
      </c>
      <c r="B275" s="41">
        <v>0</v>
      </c>
      <c r="C275">
        <v>0.18149</v>
      </c>
      <c r="D275">
        <v>0.31929</v>
      </c>
      <c r="E275">
        <v>0.42461</v>
      </c>
      <c r="F275">
        <v>0.49744</v>
      </c>
      <c r="G275">
        <v>0.5482</v>
      </c>
      <c r="H275">
        <v>0.58509</v>
      </c>
      <c r="I275">
        <v>0.61287</v>
      </c>
      <c r="J275">
        <v>0.63431</v>
      </c>
      <c r="K275">
        <v>0.65149</v>
      </c>
      <c r="M275">
        <f t="shared" si="98"/>
        <v>0.1378</v>
      </c>
      <c r="N275">
        <f t="shared" si="99"/>
        <v>0.10531999999999997</v>
      </c>
      <c r="O275">
        <f t="shared" si="100"/>
        <v>0.07283</v>
      </c>
      <c r="P275">
        <f t="shared" si="101"/>
        <v>0.05076000000000003</v>
      </c>
      <c r="Q275">
        <f t="shared" si="102"/>
        <v>0.03688999999999998</v>
      </c>
      <c r="R275">
        <f t="shared" si="103"/>
        <v>0.027780000000000027</v>
      </c>
      <c r="S275">
        <f t="shared" si="104"/>
        <v>0.021440000000000015</v>
      </c>
      <c r="T275">
        <f t="shared" si="105"/>
        <v>0.017179999999999973</v>
      </c>
    </row>
    <row r="276" spans="1:20" ht="12.75">
      <c r="A276" s="30">
        <v>63</v>
      </c>
      <c r="B276" s="41">
        <v>0.05000059828576171</v>
      </c>
      <c r="C276">
        <v>0.163</v>
      </c>
      <c r="D276">
        <v>0.29431</v>
      </c>
      <c r="E276">
        <v>0.3989</v>
      </c>
      <c r="F276">
        <v>0.47337</v>
      </c>
      <c r="G276">
        <v>0.52628</v>
      </c>
      <c r="H276">
        <v>0.56523</v>
      </c>
      <c r="I276">
        <v>0.59484</v>
      </c>
      <c r="J276">
        <v>0.61786</v>
      </c>
      <c r="K276">
        <v>0.63638</v>
      </c>
      <c r="M276">
        <f t="shared" si="98"/>
        <v>0.13131</v>
      </c>
      <c r="N276">
        <f t="shared" si="99"/>
        <v>0.10458999999999996</v>
      </c>
      <c r="O276">
        <f t="shared" si="100"/>
        <v>0.07447000000000004</v>
      </c>
      <c r="P276">
        <f t="shared" si="101"/>
        <v>0.05290999999999996</v>
      </c>
      <c r="Q276">
        <f t="shared" si="102"/>
        <v>0.03895000000000004</v>
      </c>
      <c r="R276">
        <f t="shared" si="103"/>
        <v>0.029610000000000025</v>
      </c>
      <c r="S276">
        <f t="shared" si="104"/>
        <v>0.02301999999999993</v>
      </c>
      <c r="T276">
        <f t="shared" si="105"/>
        <v>0.01851999999999998</v>
      </c>
    </row>
    <row r="277" spans="1:20" ht="12.75">
      <c r="A277" s="30">
        <v>64</v>
      </c>
      <c r="B277" s="41">
        <v>0.10000158280135207</v>
      </c>
      <c r="C277">
        <v>0.14535</v>
      </c>
      <c r="D277">
        <v>0.26937</v>
      </c>
      <c r="E277">
        <v>0.37247</v>
      </c>
      <c r="F277">
        <v>0.44814</v>
      </c>
      <c r="G277">
        <v>0.50302</v>
      </c>
      <c r="H277">
        <v>0.54397</v>
      </c>
      <c r="I277">
        <v>0.57541</v>
      </c>
      <c r="J277">
        <v>0.60004</v>
      </c>
      <c r="K277">
        <v>0.61996</v>
      </c>
      <c r="M277">
        <f t="shared" si="98"/>
        <v>0.12401999999999999</v>
      </c>
      <c r="N277">
        <f t="shared" si="99"/>
        <v>0.10310000000000002</v>
      </c>
      <c r="O277">
        <f t="shared" si="100"/>
        <v>0.07566999999999996</v>
      </c>
      <c r="P277">
        <f t="shared" si="101"/>
        <v>0.05488000000000004</v>
      </c>
      <c r="Q277">
        <f t="shared" si="102"/>
        <v>0.04094999999999993</v>
      </c>
      <c r="R277">
        <f t="shared" si="103"/>
        <v>0.031440000000000023</v>
      </c>
      <c r="S277">
        <f t="shared" si="104"/>
        <v>0.02463000000000004</v>
      </c>
      <c r="T277">
        <f t="shared" si="105"/>
        <v>0.019919999999999938</v>
      </c>
    </row>
    <row r="278" spans="1:20" ht="12.75">
      <c r="A278" s="30">
        <v>65</v>
      </c>
      <c r="B278" s="41">
        <v>0.15000075492213713</v>
      </c>
      <c r="C278">
        <v>0.12865</v>
      </c>
      <c r="D278">
        <v>0.24468</v>
      </c>
      <c r="E278">
        <v>0.34548</v>
      </c>
      <c r="F278">
        <v>0.42186</v>
      </c>
      <c r="G278">
        <v>0.47846</v>
      </c>
      <c r="H278">
        <v>0.52131</v>
      </c>
      <c r="I278">
        <v>0.55455</v>
      </c>
      <c r="J278">
        <v>0.5808</v>
      </c>
      <c r="K278">
        <v>0.60217</v>
      </c>
      <c r="M278">
        <f t="shared" si="98"/>
        <v>0.11603000000000002</v>
      </c>
      <c r="N278">
        <f t="shared" si="99"/>
        <v>0.1008</v>
      </c>
      <c r="O278">
        <f t="shared" si="100"/>
        <v>0.07638</v>
      </c>
      <c r="P278">
        <f t="shared" si="101"/>
        <v>0.056599999999999984</v>
      </c>
      <c r="Q278">
        <f t="shared" si="102"/>
        <v>0.042850000000000055</v>
      </c>
      <c r="R278">
        <f t="shared" si="103"/>
        <v>0.033239999999999936</v>
      </c>
      <c r="S278">
        <f t="shared" si="104"/>
        <v>0.026249999999999996</v>
      </c>
      <c r="T278">
        <f t="shared" si="105"/>
        <v>0.02137</v>
      </c>
    </row>
    <row r="279" spans="1:20" ht="12.75">
      <c r="A279" s="30">
        <v>66</v>
      </c>
      <c r="B279" s="41">
        <v>0.19999912519679666</v>
      </c>
      <c r="C279">
        <v>0.113</v>
      </c>
      <c r="D279">
        <v>0.22046</v>
      </c>
      <c r="E279">
        <v>0.31813</v>
      </c>
      <c r="F279">
        <v>0.39465</v>
      </c>
      <c r="G279">
        <v>0.45266</v>
      </c>
      <c r="H279">
        <v>0.49727</v>
      </c>
      <c r="I279">
        <v>0.53224</v>
      </c>
      <c r="J279">
        <v>0.56012</v>
      </c>
      <c r="K279">
        <v>0.58294</v>
      </c>
      <c r="M279">
        <f aca="true" t="shared" si="106" ref="M279:M315">D279-C279</f>
        <v>0.10745999999999999</v>
      </c>
      <c r="N279">
        <f aca="true" t="shared" si="107" ref="N279:N315">E279-D279</f>
        <v>0.09767000000000003</v>
      </c>
      <c r="O279">
        <f aca="true" t="shared" si="108" ref="O279:O315">F279-E279</f>
        <v>0.07651999999999998</v>
      </c>
      <c r="P279">
        <f aca="true" t="shared" si="109" ref="P279:P315">G279-F279</f>
        <v>0.058010000000000006</v>
      </c>
      <c r="Q279">
        <f aca="true" t="shared" si="110" ref="Q279:Q315">H279-G279</f>
        <v>0.04460999999999998</v>
      </c>
      <c r="R279">
        <f aca="true" t="shared" si="111" ref="R279:R315">I279-H279</f>
        <v>0.03497000000000006</v>
      </c>
      <c r="S279">
        <f aca="true" t="shared" si="112" ref="S279:S315">J279-I279</f>
        <v>0.027879999999999905</v>
      </c>
      <c r="T279">
        <f aca="true" t="shared" si="113" ref="T279:T315">K279-J279</f>
        <v>0.022820000000000062</v>
      </c>
    </row>
    <row r="280" spans="1:20" ht="12.75">
      <c r="A280" s="30">
        <v>67</v>
      </c>
      <c r="B280" s="41">
        <v>0.2500001440812937</v>
      </c>
      <c r="C280">
        <v>0.09847</v>
      </c>
      <c r="D280">
        <v>0.19693</v>
      </c>
      <c r="E280">
        <v>0.29064</v>
      </c>
      <c r="F280">
        <v>0.36667</v>
      </c>
      <c r="G280">
        <v>0.42572</v>
      </c>
      <c r="H280">
        <v>0.47188</v>
      </c>
      <c r="I280">
        <v>0.50851</v>
      </c>
      <c r="J280">
        <v>0.53797</v>
      </c>
      <c r="K280">
        <v>0.56225</v>
      </c>
      <c r="M280">
        <f t="shared" si="106"/>
        <v>0.09845999999999999</v>
      </c>
      <c r="N280">
        <f t="shared" si="107"/>
        <v>0.09371000000000002</v>
      </c>
      <c r="O280">
        <f t="shared" si="108"/>
        <v>0.07602999999999999</v>
      </c>
      <c r="P280">
        <f t="shared" si="109"/>
        <v>0.05904999999999999</v>
      </c>
      <c r="Q280">
        <f t="shared" si="110"/>
        <v>0.046160000000000034</v>
      </c>
      <c r="R280">
        <f t="shared" si="111"/>
        <v>0.036629999999999996</v>
      </c>
      <c r="S280">
        <f t="shared" si="112"/>
        <v>0.02945999999999993</v>
      </c>
      <c r="T280">
        <f t="shared" si="113"/>
        <v>0.02428000000000008</v>
      </c>
    </row>
    <row r="281" spans="1:20" ht="12.75">
      <c r="A281" s="30">
        <v>68</v>
      </c>
      <c r="B281" s="41">
        <v>0.2999994961169838</v>
      </c>
      <c r="C281">
        <v>0.08513</v>
      </c>
      <c r="D281">
        <v>0.1743</v>
      </c>
      <c r="E281">
        <v>0.26326</v>
      </c>
      <c r="F281">
        <v>0.33813</v>
      </c>
      <c r="G281">
        <v>0.39778</v>
      </c>
      <c r="H281">
        <v>0.44523</v>
      </c>
      <c r="I281">
        <v>0.48337</v>
      </c>
      <c r="J281">
        <v>0.51435</v>
      </c>
      <c r="K281">
        <v>0.54006</v>
      </c>
      <c r="M281">
        <f t="shared" si="106"/>
        <v>0.08917000000000001</v>
      </c>
      <c r="N281">
        <f t="shared" si="107"/>
        <v>0.08895999999999998</v>
      </c>
      <c r="O281">
        <f t="shared" si="108"/>
        <v>0.07486999999999999</v>
      </c>
      <c r="P281">
        <f t="shared" si="109"/>
        <v>0.059650000000000036</v>
      </c>
      <c r="Q281">
        <f t="shared" si="110"/>
        <v>0.04744999999999999</v>
      </c>
      <c r="R281">
        <f t="shared" si="111"/>
        <v>0.03814000000000001</v>
      </c>
      <c r="S281">
        <f t="shared" si="112"/>
        <v>0.030979999999999952</v>
      </c>
      <c r="T281">
        <f t="shared" si="113"/>
        <v>0.02571000000000001</v>
      </c>
    </row>
    <row r="282" spans="1:20" ht="12.75">
      <c r="A282" s="30">
        <v>69</v>
      </c>
      <c r="B282" s="41">
        <v>0.34999977912654484</v>
      </c>
      <c r="C282">
        <v>0.07299</v>
      </c>
      <c r="D282">
        <v>0.15278</v>
      </c>
      <c r="E282">
        <v>0.23626</v>
      </c>
      <c r="F282">
        <v>0.30927</v>
      </c>
      <c r="G282">
        <v>0.36901</v>
      </c>
      <c r="H282">
        <v>0.41743</v>
      </c>
      <c r="I282">
        <v>0.45689</v>
      </c>
      <c r="J282">
        <v>0.48928</v>
      </c>
      <c r="K282">
        <v>0.51638</v>
      </c>
      <c r="M282">
        <f t="shared" si="106"/>
        <v>0.07979</v>
      </c>
      <c r="N282">
        <f t="shared" si="107"/>
        <v>0.08348</v>
      </c>
      <c r="O282">
        <f t="shared" si="108"/>
        <v>0.07300999999999999</v>
      </c>
      <c r="P282">
        <f t="shared" si="109"/>
        <v>0.059740000000000015</v>
      </c>
      <c r="Q282">
        <f t="shared" si="110"/>
        <v>0.04842000000000002</v>
      </c>
      <c r="R282">
        <f t="shared" si="111"/>
        <v>0.039459999999999995</v>
      </c>
      <c r="S282">
        <f t="shared" si="112"/>
        <v>0.032389999999999974</v>
      </c>
      <c r="T282">
        <f t="shared" si="113"/>
        <v>0.027099999999999957</v>
      </c>
    </row>
    <row r="283" spans="1:20" ht="12.75">
      <c r="A283" s="30">
        <v>70</v>
      </c>
      <c r="B283" s="41">
        <v>0.40000061697637995</v>
      </c>
      <c r="C283">
        <v>0.06207</v>
      </c>
      <c r="D283">
        <v>0.13255</v>
      </c>
      <c r="E283">
        <v>0.20993</v>
      </c>
      <c r="F283">
        <v>0.28033</v>
      </c>
      <c r="G283">
        <v>0.33962</v>
      </c>
      <c r="H283">
        <v>0.38864</v>
      </c>
      <c r="I283">
        <v>0.42917</v>
      </c>
      <c r="J283">
        <v>0.46283</v>
      </c>
      <c r="K283">
        <v>0.49123</v>
      </c>
      <c r="M283">
        <f t="shared" si="106"/>
        <v>0.07048</v>
      </c>
      <c r="N283">
        <f t="shared" si="107"/>
        <v>0.07738</v>
      </c>
      <c r="O283">
        <f t="shared" si="108"/>
        <v>0.07040000000000002</v>
      </c>
      <c r="P283">
        <f t="shared" si="109"/>
        <v>0.059289999999999954</v>
      </c>
      <c r="Q283">
        <f t="shared" si="110"/>
        <v>0.04902000000000001</v>
      </c>
      <c r="R283">
        <f t="shared" si="111"/>
        <v>0.04053000000000001</v>
      </c>
      <c r="S283">
        <f t="shared" si="112"/>
        <v>0.03366000000000002</v>
      </c>
      <c r="T283">
        <f t="shared" si="113"/>
        <v>0.02839999999999998</v>
      </c>
    </row>
    <row r="284" spans="1:20" ht="12.75">
      <c r="A284" s="30">
        <v>71</v>
      </c>
      <c r="B284" s="41">
        <v>0.4499995483109746</v>
      </c>
      <c r="C284">
        <v>0.05235</v>
      </c>
      <c r="D284">
        <v>0.11379</v>
      </c>
      <c r="E284">
        <v>0.18454</v>
      </c>
      <c r="F284">
        <v>0.25164</v>
      </c>
      <c r="G284">
        <v>0.30986</v>
      </c>
      <c r="H284">
        <v>0.35904</v>
      </c>
      <c r="I284">
        <v>0.40036</v>
      </c>
      <c r="J284">
        <v>0.43509</v>
      </c>
      <c r="K284">
        <v>0.46466</v>
      </c>
      <c r="M284">
        <f t="shared" si="106"/>
        <v>0.06144</v>
      </c>
      <c r="N284">
        <f t="shared" si="107"/>
        <v>0.07075000000000001</v>
      </c>
      <c r="O284">
        <f t="shared" si="108"/>
        <v>0.06709999999999997</v>
      </c>
      <c r="P284">
        <f t="shared" si="109"/>
        <v>0.05822000000000005</v>
      </c>
      <c r="Q284">
        <f t="shared" si="110"/>
        <v>0.04918</v>
      </c>
      <c r="R284">
        <f t="shared" si="111"/>
        <v>0.04131999999999997</v>
      </c>
      <c r="S284">
        <f t="shared" si="112"/>
        <v>0.03472999999999998</v>
      </c>
      <c r="T284">
        <f t="shared" si="113"/>
        <v>0.02957000000000004</v>
      </c>
    </row>
    <row r="285" spans="1:20" ht="12.75">
      <c r="A285" s="30">
        <v>72</v>
      </c>
      <c r="B285" s="41">
        <v>0.5000003213429353</v>
      </c>
      <c r="C285">
        <v>0.04381</v>
      </c>
      <c r="D285">
        <v>0.09662</v>
      </c>
      <c r="E285">
        <v>0.16038</v>
      </c>
      <c r="F285">
        <v>0.22349</v>
      </c>
      <c r="G285">
        <v>0.28002</v>
      </c>
      <c r="H285">
        <v>0.32889</v>
      </c>
      <c r="I285">
        <v>0.37063</v>
      </c>
      <c r="J285">
        <v>0.40619</v>
      </c>
      <c r="K285">
        <v>0.43678</v>
      </c>
      <c r="M285">
        <f t="shared" si="106"/>
        <v>0.052809999999999996</v>
      </c>
      <c r="N285">
        <f t="shared" si="107"/>
        <v>0.06376</v>
      </c>
      <c r="O285">
        <f t="shared" si="108"/>
        <v>0.06311</v>
      </c>
      <c r="P285">
        <f t="shared" si="109"/>
        <v>0.05653</v>
      </c>
      <c r="Q285">
        <f t="shared" si="110"/>
        <v>0.048870000000000025</v>
      </c>
      <c r="R285">
        <f t="shared" si="111"/>
        <v>0.04174</v>
      </c>
      <c r="S285">
        <f t="shared" si="112"/>
        <v>0.03555999999999998</v>
      </c>
      <c r="T285">
        <f t="shared" si="113"/>
        <v>0.030590000000000006</v>
      </c>
    </row>
    <row r="286" spans="1:20" ht="12.75">
      <c r="A286" s="30">
        <v>73</v>
      </c>
      <c r="B286" s="41">
        <v>0.5499995235746682</v>
      </c>
      <c r="C286">
        <v>0.03637</v>
      </c>
      <c r="D286">
        <v>0.08112</v>
      </c>
      <c r="E286">
        <v>0.1377</v>
      </c>
      <c r="F286">
        <v>0.19621</v>
      </c>
      <c r="G286">
        <v>0.25042</v>
      </c>
      <c r="H286">
        <v>0.29844</v>
      </c>
      <c r="I286">
        <v>0.34022</v>
      </c>
      <c r="J286">
        <v>0.37632</v>
      </c>
      <c r="K286">
        <v>0.40771</v>
      </c>
      <c r="M286">
        <f t="shared" si="106"/>
        <v>0.04475</v>
      </c>
      <c r="N286">
        <f t="shared" si="107"/>
        <v>0.05657999999999999</v>
      </c>
      <c r="O286">
        <f t="shared" si="108"/>
        <v>0.058510000000000006</v>
      </c>
      <c r="P286">
        <f t="shared" si="109"/>
        <v>0.05420999999999998</v>
      </c>
      <c r="Q286">
        <f t="shared" si="110"/>
        <v>0.04802000000000001</v>
      </c>
      <c r="R286">
        <f t="shared" si="111"/>
        <v>0.04178000000000004</v>
      </c>
      <c r="S286">
        <f t="shared" si="112"/>
        <v>0.036099999999999965</v>
      </c>
      <c r="T286">
        <f t="shared" si="113"/>
        <v>0.03139000000000003</v>
      </c>
    </row>
    <row r="287" spans="1:20" ht="12.75">
      <c r="A287" s="30">
        <v>74</v>
      </c>
      <c r="B287" s="41">
        <v>0.5999998139434201</v>
      </c>
      <c r="C287">
        <v>0.02997</v>
      </c>
      <c r="D287">
        <v>0.06734</v>
      </c>
      <c r="E287">
        <v>0.11672</v>
      </c>
      <c r="F287">
        <v>0.17014</v>
      </c>
      <c r="G287">
        <v>0.22141</v>
      </c>
      <c r="H287">
        <v>0.26803</v>
      </c>
      <c r="I287">
        <v>0.3094</v>
      </c>
      <c r="J287">
        <v>0.3457</v>
      </c>
      <c r="K287">
        <v>0.37763</v>
      </c>
      <c r="M287">
        <f t="shared" si="106"/>
        <v>0.03737</v>
      </c>
      <c r="N287">
        <f t="shared" si="107"/>
        <v>0.04938000000000001</v>
      </c>
      <c r="O287">
        <f t="shared" si="108"/>
        <v>0.05342000000000001</v>
      </c>
      <c r="P287">
        <f t="shared" si="109"/>
        <v>0.05126999999999998</v>
      </c>
      <c r="Q287">
        <f t="shared" si="110"/>
        <v>0.046619999999999995</v>
      </c>
      <c r="R287">
        <f t="shared" si="111"/>
        <v>0.04137000000000002</v>
      </c>
      <c r="S287">
        <f t="shared" si="112"/>
        <v>0.0363</v>
      </c>
      <c r="T287">
        <f t="shared" si="113"/>
        <v>0.031930000000000014</v>
      </c>
    </row>
    <row r="288" spans="1:20" ht="12.75">
      <c r="A288" s="30">
        <v>75</v>
      </c>
      <c r="B288" s="41">
        <v>0.6500003965368517</v>
      </c>
      <c r="C288">
        <v>0.02452</v>
      </c>
      <c r="D288">
        <v>0.05527</v>
      </c>
      <c r="E288">
        <v>0.09762</v>
      </c>
      <c r="F288">
        <v>0.14559</v>
      </c>
      <c r="G288">
        <v>0.19335</v>
      </c>
      <c r="H288">
        <v>0.23801</v>
      </c>
      <c r="I288">
        <v>0.27848</v>
      </c>
      <c r="J288">
        <v>0.3146</v>
      </c>
      <c r="K288">
        <v>0.34678</v>
      </c>
      <c r="M288">
        <f t="shared" si="106"/>
        <v>0.03075</v>
      </c>
      <c r="N288">
        <f t="shared" si="107"/>
        <v>0.04235</v>
      </c>
      <c r="O288">
        <f t="shared" si="108"/>
        <v>0.04797</v>
      </c>
      <c r="P288">
        <f t="shared" si="109"/>
        <v>0.04776</v>
      </c>
      <c r="Q288">
        <f t="shared" si="110"/>
        <v>0.044660000000000005</v>
      </c>
      <c r="R288">
        <f t="shared" si="111"/>
        <v>0.040470000000000006</v>
      </c>
      <c r="S288">
        <f t="shared" si="112"/>
        <v>0.036119999999999985</v>
      </c>
      <c r="T288">
        <f t="shared" si="113"/>
        <v>0.032179999999999986</v>
      </c>
    </row>
    <row r="289" spans="1:20" ht="12.75">
      <c r="A289" s="30">
        <v>76</v>
      </c>
      <c r="B289" s="41">
        <v>0.6999997975545824</v>
      </c>
      <c r="C289">
        <v>0.01993</v>
      </c>
      <c r="D289">
        <v>0.04486</v>
      </c>
      <c r="E289">
        <v>0.08053</v>
      </c>
      <c r="F289">
        <v>0.12282</v>
      </c>
      <c r="G289">
        <v>0.16659</v>
      </c>
      <c r="H289">
        <v>0.20875</v>
      </c>
      <c r="I289">
        <v>0.24783</v>
      </c>
      <c r="J289">
        <v>0.28334</v>
      </c>
      <c r="K289">
        <v>0.31542</v>
      </c>
      <c r="M289">
        <f t="shared" si="106"/>
        <v>0.024929999999999997</v>
      </c>
      <c r="N289">
        <f t="shared" si="107"/>
        <v>0.03567000000000001</v>
      </c>
      <c r="O289">
        <f t="shared" si="108"/>
        <v>0.042289999999999994</v>
      </c>
      <c r="P289">
        <f t="shared" si="109"/>
        <v>0.04376999999999999</v>
      </c>
      <c r="Q289">
        <f t="shared" si="110"/>
        <v>0.04216</v>
      </c>
      <c r="R289">
        <f t="shared" si="111"/>
        <v>0.039080000000000004</v>
      </c>
      <c r="S289">
        <f t="shared" si="112"/>
        <v>0.035509999999999986</v>
      </c>
      <c r="T289">
        <f t="shared" si="113"/>
        <v>0.03208</v>
      </c>
    </row>
    <row r="290" spans="1:20" ht="12.75">
      <c r="A290" s="30">
        <v>77</v>
      </c>
      <c r="B290" s="41">
        <v>0.7499997488564175</v>
      </c>
      <c r="C290">
        <v>0.0161</v>
      </c>
      <c r="D290">
        <v>0.03604</v>
      </c>
      <c r="E290">
        <v>0.0655</v>
      </c>
      <c r="F290">
        <v>0.10207</v>
      </c>
      <c r="G290">
        <v>0.14146</v>
      </c>
      <c r="H290">
        <v>0.18062</v>
      </c>
      <c r="I290">
        <v>0.21782</v>
      </c>
      <c r="J290">
        <v>0.25228</v>
      </c>
      <c r="K290">
        <v>0.2839</v>
      </c>
      <c r="M290">
        <f t="shared" si="106"/>
        <v>0.019940000000000003</v>
      </c>
      <c r="N290">
        <f t="shared" si="107"/>
        <v>0.02946</v>
      </c>
      <c r="O290">
        <f t="shared" si="108"/>
        <v>0.03656999999999999</v>
      </c>
      <c r="P290">
        <f t="shared" si="109"/>
        <v>0.03939000000000001</v>
      </c>
      <c r="Q290">
        <f t="shared" si="110"/>
        <v>0.03916</v>
      </c>
      <c r="R290">
        <f t="shared" si="111"/>
        <v>0.03720000000000001</v>
      </c>
      <c r="S290">
        <f t="shared" si="112"/>
        <v>0.03445999999999999</v>
      </c>
      <c r="T290">
        <f t="shared" si="113"/>
        <v>0.03161999999999998</v>
      </c>
    </row>
    <row r="291" spans="1:20" ht="12.75">
      <c r="A291" s="30">
        <v>78</v>
      </c>
      <c r="B291" s="41">
        <v>0.7999997628906467</v>
      </c>
      <c r="C291">
        <v>0.01294</v>
      </c>
      <c r="D291">
        <v>0.02866</v>
      </c>
      <c r="E291">
        <v>0.05253</v>
      </c>
      <c r="F291">
        <v>0.0835</v>
      </c>
      <c r="G291">
        <v>0.11827</v>
      </c>
      <c r="H291">
        <v>0.15401</v>
      </c>
      <c r="I291">
        <v>0.18885</v>
      </c>
      <c r="J291">
        <v>0.22181</v>
      </c>
      <c r="K291">
        <v>0.25256</v>
      </c>
      <c r="M291">
        <f t="shared" si="106"/>
        <v>0.01572</v>
      </c>
      <c r="N291">
        <f t="shared" si="107"/>
        <v>0.02387</v>
      </c>
      <c r="O291">
        <f t="shared" si="108"/>
        <v>0.030970000000000004</v>
      </c>
      <c r="P291">
        <f t="shared" si="109"/>
        <v>0.034769999999999995</v>
      </c>
      <c r="Q291">
        <f t="shared" si="110"/>
        <v>0.03574000000000001</v>
      </c>
      <c r="R291">
        <f t="shared" si="111"/>
        <v>0.03483999999999998</v>
      </c>
      <c r="S291">
        <f t="shared" si="112"/>
        <v>0.03296000000000002</v>
      </c>
      <c r="T291">
        <f t="shared" si="113"/>
        <v>0.03075</v>
      </c>
    </row>
    <row r="292" spans="1:20" ht="12.75">
      <c r="A292" s="30">
        <v>79</v>
      </c>
      <c r="B292" s="41">
        <v>0.850000132271096</v>
      </c>
      <c r="C292">
        <v>0.01035</v>
      </c>
      <c r="D292">
        <v>0.0226</v>
      </c>
      <c r="E292">
        <v>0.04156</v>
      </c>
      <c r="F292">
        <v>0.06722</v>
      </c>
      <c r="G292">
        <v>0.09727</v>
      </c>
      <c r="H292">
        <v>0.12924</v>
      </c>
      <c r="I292">
        <v>0.16132</v>
      </c>
      <c r="J292">
        <v>0.19234</v>
      </c>
      <c r="K292">
        <v>0.22181</v>
      </c>
      <c r="M292">
        <f t="shared" si="106"/>
        <v>0.012249999999999999</v>
      </c>
      <c r="N292">
        <f t="shared" si="107"/>
        <v>0.01896</v>
      </c>
      <c r="O292">
        <f t="shared" si="108"/>
        <v>0.025660000000000002</v>
      </c>
      <c r="P292">
        <f t="shared" si="109"/>
        <v>0.030049999999999993</v>
      </c>
      <c r="Q292">
        <f t="shared" si="110"/>
        <v>0.03197</v>
      </c>
      <c r="R292">
        <f t="shared" si="111"/>
        <v>0.03208</v>
      </c>
      <c r="S292">
        <f t="shared" si="112"/>
        <v>0.03102000000000002</v>
      </c>
      <c r="T292">
        <f t="shared" si="113"/>
        <v>0.029469999999999996</v>
      </c>
    </row>
    <row r="293" spans="1:20" ht="12.75">
      <c r="A293" s="30">
        <v>80</v>
      </c>
      <c r="B293" s="41">
        <v>0.8999998716658041</v>
      </c>
      <c r="C293">
        <v>0.00825</v>
      </c>
      <c r="D293">
        <v>0.01768</v>
      </c>
      <c r="E293">
        <v>0.03246</v>
      </c>
      <c r="F293">
        <v>0.05323</v>
      </c>
      <c r="G293">
        <v>0.07861</v>
      </c>
      <c r="H293">
        <v>0.10663</v>
      </c>
      <c r="I293">
        <v>0.13558</v>
      </c>
      <c r="J293">
        <v>0.16427</v>
      </c>
      <c r="K293">
        <v>0.19207</v>
      </c>
      <c r="M293">
        <f t="shared" si="106"/>
        <v>0.009430000000000001</v>
      </c>
      <c r="N293">
        <f t="shared" si="107"/>
        <v>0.014780000000000001</v>
      </c>
      <c r="O293">
        <f t="shared" si="108"/>
        <v>0.020769999999999997</v>
      </c>
      <c r="P293">
        <f t="shared" si="109"/>
        <v>0.02538</v>
      </c>
      <c r="Q293">
        <f t="shared" si="110"/>
        <v>0.028020000000000003</v>
      </c>
      <c r="R293">
        <f t="shared" si="111"/>
        <v>0.028950000000000004</v>
      </c>
      <c r="S293">
        <f t="shared" si="112"/>
        <v>0.028689999999999993</v>
      </c>
      <c r="T293">
        <f t="shared" si="113"/>
        <v>0.02779999999999999</v>
      </c>
    </row>
    <row r="294" spans="1:20" ht="12.75">
      <c r="A294" s="30">
        <v>81</v>
      </c>
      <c r="B294" s="41">
        <v>0.9500000301465847</v>
      </c>
      <c r="C294">
        <v>0.00655</v>
      </c>
      <c r="D294">
        <v>0.01375</v>
      </c>
      <c r="E294">
        <v>0.02505</v>
      </c>
      <c r="F294">
        <v>0.04148</v>
      </c>
      <c r="G294">
        <v>0.0624</v>
      </c>
      <c r="H294">
        <v>0.08639</v>
      </c>
      <c r="I294">
        <v>0.11198</v>
      </c>
      <c r="J294">
        <v>0.138</v>
      </c>
      <c r="K294">
        <v>0.16375</v>
      </c>
      <c r="M294">
        <f t="shared" si="106"/>
        <v>0.0072</v>
      </c>
      <c r="N294">
        <f t="shared" si="107"/>
        <v>0.0113</v>
      </c>
      <c r="O294">
        <f t="shared" si="108"/>
        <v>0.016430000000000004</v>
      </c>
      <c r="P294">
        <f t="shared" si="109"/>
        <v>0.020919999999999994</v>
      </c>
      <c r="Q294">
        <f t="shared" si="110"/>
        <v>0.023989999999999997</v>
      </c>
      <c r="R294">
        <f t="shared" si="111"/>
        <v>0.02559</v>
      </c>
      <c r="S294">
        <f t="shared" si="112"/>
        <v>0.026020000000000015</v>
      </c>
      <c r="T294">
        <f t="shared" si="113"/>
        <v>0.025749999999999995</v>
      </c>
    </row>
    <row r="295" spans="1:20" ht="12.75">
      <c r="A295" s="30">
        <v>82</v>
      </c>
      <c r="B295" s="41">
        <v>1</v>
      </c>
      <c r="C295">
        <v>0.00519</v>
      </c>
      <c r="D295">
        <v>0.01065</v>
      </c>
      <c r="E295">
        <v>0.01914</v>
      </c>
      <c r="F295">
        <v>0.03182</v>
      </c>
      <c r="G295">
        <v>0.04864</v>
      </c>
      <c r="H295">
        <v>0.06868</v>
      </c>
      <c r="I295">
        <v>0.09077</v>
      </c>
      <c r="J295">
        <v>0.11387</v>
      </c>
      <c r="K295">
        <v>0.13726</v>
      </c>
      <c r="M295">
        <f t="shared" si="106"/>
        <v>0.00546</v>
      </c>
      <c r="N295">
        <f t="shared" si="107"/>
        <v>0.008490000000000001</v>
      </c>
      <c r="O295">
        <f t="shared" si="108"/>
        <v>0.01268</v>
      </c>
      <c r="P295">
        <f t="shared" si="109"/>
        <v>0.01682</v>
      </c>
      <c r="Q295">
        <f t="shared" si="110"/>
        <v>0.020040000000000002</v>
      </c>
      <c r="R295">
        <f t="shared" si="111"/>
        <v>0.02209</v>
      </c>
      <c r="S295">
        <f t="shared" si="112"/>
        <v>0.023099999999999996</v>
      </c>
      <c r="T295">
        <f t="shared" si="113"/>
        <v>0.023389999999999994</v>
      </c>
    </row>
    <row r="296" spans="1:20" ht="12.75">
      <c r="A296" s="30">
        <v>83</v>
      </c>
      <c r="B296" s="41">
        <v>1.0500005982857616</v>
      </c>
      <c r="C296">
        <v>0.0041</v>
      </c>
      <c r="D296">
        <v>0.00822</v>
      </c>
      <c r="E296">
        <v>0.01451</v>
      </c>
      <c r="F296">
        <v>0.02407</v>
      </c>
      <c r="G296">
        <v>0.03723</v>
      </c>
      <c r="H296">
        <v>0.05353</v>
      </c>
      <c r="I296">
        <v>0.07213</v>
      </c>
      <c r="J296">
        <v>0.09216</v>
      </c>
      <c r="K296">
        <v>0.11295</v>
      </c>
      <c r="M296">
        <f t="shared" si="106"/>
        <v>0.0041199999999999995</v>
      </c>
      <c r="N296">
        <f t="shared" si="107"/>
        <v>0.0062900000000000005</v>
      </c>
      <c r="O296">
        <f t="shared" si="108"/>
        <v>0.00956</v>
      </c>
      <c r="P296">
        <f t="shared" si="109"/>
        <v>0.013159999999999998</v>
      </c>
      <c r="Q296">
        <f t="shared" si="110"/>
        <v>0.016300000000000002</v>
      </c>
      <c r="R296">
        <f t="shared" si="111"/>
        <v>0.0186</v>
      </c>
      <c r="S296">
        <f t="shared" si="112"/>
        <v>0.020030000000000006</v>
      </c>
      <c r="T296">
        <f t="shared" si="113"/>
        <v>0.02078999999999999</v>
      </c>
    </row>
    <row r="297" spans="1:20" ht="12.75">
      <c r="A297" s="30">
        <v>84</v>
      </c>
      <c r="B297" s="41">
        <v>1.100001582801352</v>
      </c>
      <c r="C297">
        <v>0.00324</v>
      </c>
      <c r="D297">
        <v>0.00633</v>
      </c>
      <c r="E297">
        <v>0.01093</v>
      </c>
      <c r="F297">
        <v>0.01799</v>
      </c>
      <c r="G297">
        <v>0.028</v>
      </c>
      <c r="H297">
        <v>0.04089</v>
      </c>
      <c r="I297">
        <v>0.05614</v>
      </c>
      <c r="J297">
        <v>0.07307</v>
      </c>
      <c r="K297">
        <v>0.09111</v>
      </c>
      <c r="M297">
        <f t="shared" si="106"/>
        <v>0.00309</v>
      </c>
      <c r="N297">
        <f t="shared" si="107"/>
        <v>0.004600000000000001</v>
      </c>
      <c r="O297">
        <f t="shared" si="108"/>
        <v>0.007059999999999999</v>
      </c>
      <c r="P297">
        <f t="shared" si="109"/>
        <v>0.010010000000000002</v>
      </c>
      <c r="Q297">
        <f t="shared" si="110"/>
        <v>0.012890000000000002</v>
      </c>
      <c r="R297">
        <f t="shared" si="111"/>
        <v>0.01525</v>
      </c>
      <c r="S297">
        <f t="shared" si="112"/>
        <v>0.016929999999999994</v>
      </c>
      <c r="T297">
        <f t="shared" si="113"/>
        <v>0.01804</v>
      </c>
    </row>
    <row r="298" spans="1:20" ht="12.75">
      <c r="A298" s="30">
        <v>85</v>
      </c>
      <c r="B298" s="41">
        <v>1.1500007549221372</v>
      </c>
      <c r="C298">
        <v>0.00255</v>
      </c>
      <c r="D298">
        <v>0.00488</v>
      </c>
      <c r="E298">
        <v>0.00822</v>
      </c>
      <c r="F298">
        <v>0.01332</v>
      </c>
      <c r="G298">
        <v>0.02074</v>
      </c>
      <c r="H298">
        <v>0.03063</v>
      </c>
      <c r="I298">
        <v>0.04276</v>
      </c>
      <c r="J298">
        <v>0.05669</v>
      </c>
      <c r="K298">
        <v>0.07194</v>
      </c>
      <c r="M298">
        <f t="shared" si="106"/>
        <v>0.0023299999999999996</v>
      </c>
      <c r="N298">
        <f t="shared" si="107"/>
        <v>0.00334</v>
      </c>
      <c r="O298">
        <f t="shared" si="108"/>
        <v>0.0051</v>
      </c>
      <c r="P298">
        <f t="shared" si="109"/>
        <v>0.007420000000000001</v>
      </c>
      <c r="Q298">
        <f t="shared" si="110"/>
        <v>0.00989</v>
      </c>
      <c r="R298">
        <f t="shared" si="111"/>
        <v>0.012129999999999998</v>
      </c>
      <c r="S298">
        <f t="shared" si="112"/>
        <v>0.013929999999999998</v>
      </c>
      <c r="T298">
        <f t="shared" si="113"/>
        <v>0.015250000000000007</v>
      </c>
    </row>
    <row r="299" spans="1:20" ht="12.75">
      <c r="A299" s="30">
        <v>86</v>
      </c>
      <c r="B299" s="41">
        <v>1.1999991251967967</v>
      </c>
      <c r="C299">
        <v>0.00201</v>
      </c>
      <c r="D299">
        <v>0.00376</v>
      </c>
      <c r="E299">
        <v>0.00618</v>
      </c>
      <c r="F299">
        <v>0.0098</v>
      </c>
      <c r="G299">
        <v>0.01516</v>
      </c>
      <c r="H299">
        <v>0.02253</v>
      </c>
      <c r="I299">
        <v>0.03189</v>
      </c>
      <c r="J299">
        <v>0.043</v>
      </c>
      <c r="K299">
        <v>0.05553</v>
      </c>
      <c r="M299">
        <f t="shared" si="106"/>
        <v>0.0017499999999999998</v>
      </c>
      <c r="N299">
        <f t="shared" si="107"/>
        <v>0.00242</v>
      </c>
      <c r="O299">
        <f t="shared" si="108"/>
        <v>0.00362</v>
      </c>
      <c r="P299">
        <f t="shared" si="109"/>
        <v>0.00536</v>
      </c>
      <c r="Q299">
        <f t="shared" si="110"/>
        <v>0.0073700000000000015</v>
      </c>
      <c r="R299">
        <f t="shared" si="111"/>
        <v>0.00936</v>
      </c>
      <c r="S299">
        <f t="shared" si="112"/>
        <v>0.011109999999999995</v>
      </c>
      <c r="T299">
        <f t="shared" si="113"/>
        <v>0.012530000000000006</v>
      </c>
    </row>
    <row r="300" spans="1:20" ht="12.75">
      <c r="A300" s="30">
        <v>87</v>
      </c>
      <c r="B300" s="41">
        <v>1.2500001440812938</v>
      </c>
      <c r="C300">
        <v>0.00159</v>
      </c>
      <c r="D300">
        <v>0.00291</v>
      </c>
      <c r="E300">
        <v>0.00465</v>
      </c>
      <c r="F300">
        <v>0.0072</v>
      </c>
      <c r="G300">
        <v>0.01097</v>
      </c>
      <c r="H300">
        <v>0.0163</v>
      </c>
      <c r="I300">
        <v>0.0233</v>
      </c>
      <c r="J300">
        <v>0.03188</v>
      </c>
      <c r="K300">
        <v>0.04187</v>
      </c>
      <c r="M300">
        <f t="shared" si="106"/>
        <v>0.0013199999999999998</v>
      </c>
      <c r="N300">
        <f t="shared" si="107"/>
        <v>0.0017399999999999998</v>
      </c>
      <c r="O300">
        <f t="shared" si="108"/>
        <v>0.00255</v>
      </c>
      <c r="P300">
        <f t="shared" si="109"/>
        <v>0.0037700000000000008</v>
      </c>
      <c r="Q300">
        <f t="shared" si="110"/>
        <v>0.005329999999999998</v>
      </c>
      <c r="R300">
        <f t="shared" si="111"/>
        <v>0.007000000000000003</v>
      </c>
      <c r="S300">
        <f t="shared" si="112"/>
        <v>0.008579999999999997</v>
      </c>
      <c r="T300">
        <f t="shared" si="113"/>
        <v>0.009989999999999999</v>
      </c>
    </row>
    <row r="301" spans="1:20" ht="12.75">
      <c r="A301" s="30">
        <v>88</v>
      </c>
      <c r="B301" s="41">
        <v>1.2999994961169838</v>
      </c>
      <c r="C301">
        <v>0.00125</v>
      </c>
      <c r="D301">
        <v>0.00225</v>
      </c>
      <c r="E301">
        <v>0.00351</v>
      </c>
      <c r="F301">
        <v>0.00529</v>
      </c>
      <c r="G301">
        <v>0.0079</v>
      </c>
      <c r="H301">
        <v>0.01165</v>
      </c>
      <c r="I301">
        <v>0.01671</v>
      </c>
      <c r="J301">
        <v>0.02312</v>
      </c>
      <c r="K301">
        <v>0.03082</v>
      </c>
      <c r="M301">
        <f t="shared" si="106"/>
        <v>0.0009999999999999998</v>
      </c>
      <c r="N301">
        <f t="shared" si="107"/>
        <v>0.0012600000000000003</v>
      </c>
      <c r="O301">
        <f t="shared" si="108"/>
        <v>0.0017800000000000003</v>
      </c>
      <c r="P301">
        <f t="shared" si="109"/>
        <v>0.0026100000000000003</v>
      </c>
      <c r="Q301">
        <f t="shared" si="110"/>
        <v>0.00375</v>
      </c>
      <c r="R301">
        <f t="shared" si="111"/>
        <v>0.0050599999999999985</v>
      </c>
      <c r="S301">
        <f t="shared" si="112"/>
        <v>0.0064100000000000025</v>
      </c>
      <c r="T301">
        <f t="shared" si="113"/>
        <v>0.0076999999999999985</v>
      </c>
    </row>
    <row r="302" spans="1:20" ht="12.75">
      <c r="A302" s="30">
        <v>89</v>
      </c>
      <c r="B302" s="41">
        <v>1.3499997791265448</v>
      </c>
      <c r="C302">
        <v>0.00098</v>
      </c>
      <c r="D302">
        <v>0.00174</v>
      </c>
      <c r="E302">
        <v>0.00267</v>
      </c>
      <c r="F302">
        <v>0.00391</v>
      </c>
      <c r="G302">
        <v>0.00569</v>
      </c>
      <c r="H302">
        <v>0.00826</v>
      </c>
      <c r="I302">
        <v>0.0118</v>
      </c>
      <c r="J302">
        <v>0.01643</v>
      </c>
      <c r="K302">
        <v>0.02216</v>
      </c>
      <c r="M302">
        <f t="shared" si="106"/>
        <v>0.00076</v>
      </c>
      <c r="N302">
        <f t="shared" si="107"/>
        <v>0.00093</v>
      </c>
      <c r="O302">
        <f t="shared" si="108"/>
        <v>0.0012400000000000002</v>
      </c>
      <c r="P302">
        <f t="shared" si="109"/>
        <v>0.0017799999999999995</v>
      </c>
      <c r="Q302">
        <f t="shared" si="110"/>
        <v>0.0025700000000000002</v>
      </c>
      <c r="R302">
        <f t="shared" si="111"/>
        <v>0.0035399999999999997</v>
      </c>
      <c r="S302">
        <f t="shared" si="112"/>
        <v>0.0046300000000000004</v>
      </c>
      <c r="T302">
        <f t="shared" si="113"/>
        <v>0.005729999999999999</v>
      </c>
    </row>
    <row r="303" spans="1:20" ht="12.75">
      <c r="A303" s="30">
        <v>90</v>
      </c>
      <c r="B303" s="41">
        <v>1.40000061697638</v>
      </c>
      <c r="C303">
        <v>0.00078</v>
      </c>
      <c r="D303">
        <v>0.00135</v>
      </c>
      <c r="E303">
        <v>0.00203</v>
      </c>
      <c r="F303">
        <v>0.00291</v>
      </c>
      <c r="G303">
        <v>0.00412</v>
      </c>
      <c r="H303">
        <v>0.00584</v>
      </c>
      <c r="I303">
        <v>0.00825</v>
      </c>
      <c r="J303">
        <v>0.01148</v>
      </c>
      <c r="K303">
        <v>0.01559</v>
      </c>
      <c r="M303">
        <f t="shared" si="106"/>
        <v>0.0005700000000000001</v>
      </c>
      <c r="N303">
        <f t="shared" si="107"/>
        <v>0.00068</v>
      </c>
      <c r="O303">
        <f t="shared" si="108"/>
        <v>0.0008799999999999997</v>
      </c>
      <c r="P303">
        <f t="shared" si="109"/>
        <v>0.0012100000000000006</v>
      </c>
      <c r="Q303">
        <f t="shared" si="110"/>
        <v>0.0017199999999999993</v>
      </c>
      <c r="R303">
        <f t="shared" si="111"/>
        <v>0.0024100000000000007</v>
      </c>
      <c r="S303">
        <f t="shared" si="112"/>
        <v>0.0032300000000000002</v>
      </c>
      <c r="T303">
        <f t="shared" si="113"/>
        <v>0.004109999999999999</v>
      </c>
    </row>
    <row r="304" spans="1:20" ht="12.75">
      <c r="A304" s="30">
        <v>91</v>
      </c>
      <c r="B304" s="41">
        <v>1.4499995483109747</v>
      </c>
      <c r="C304">
        <v>0.00061</v>
      </c>
      <c r="D304">
        <v>0.00105</v>
      </c>
      <c r="E304">
        <v>0.00156</v>
      </c>
      <c r="F304">
        <v>0.00218</v>
      </c>
      <c r="G304">
        <v>0.00301</v>
      </c>
      <c r="H304">
        <v>0.00415</v>
      </c>
      <c r="I304">
        <v>0.00575</v>
      </c>
      <c r="J304">
        <v>0.00792</v>
      </c>
      <c r="K304">
        <v>0.01077</v>
      </c>
      <c r="M304">
        <f t="shared" si="106"/>
        <v>0.00043999999999999996</v>
      </c>
      <c r="N304">
        <f t="shared" si="107"/>
        <v>0.00051</v>
      </c>
      <c r="O304">
        <f t="shared" si="108"/>
        <v>0.0006200000000000001</v>
      </c>
      <c r="P304">
        <f t="shared" si="109"/>
        <v>0.00083</v>
      </c>
      <c r="Q304">
        <f t="shared" si="110"/>
        <v>0.00114</v>
      </c>
      <c r="R304">
        <f t="shared" si="111"/>
        <v>0.0015999999999999999</v>
      </c>
      <c r="S304">
        <f t="shared" si="112"/>
        <v>0.00217</v>
      </c>
      <c r="T304">
        <f t="shared" si="113"/>
        <v>0.00285</v>
      </c>
    </row>
    <row r="305" spans="1:20" ht="12.75">
      <c r="A305" s="30">
        <v>92</v>
      </c>
      <c r="B305" s="41">
        <v>1.5000003213429354</v>
      </c>
      <c r="C305">
        <v>0.00048</v>
      </c>
      <c r="D305">
        <v>0.00082</v>
      </c>
      <c r="E305">
        <v>0.0012</v>
      </c>
      <c r="F305">
        <v>0.00165</v>
      </c>
      <c r="G305">
        <v>0.00222</v>
      </c>
      <c r="H305">
        <v>0.00297</v>
      </c>
      <c r="I305">
        <v>0.00402</v>
      </c>
      <c r="J305">
        <v>0.00545</v>
      </c>
      <c r="K305">
        <v>0.00735</v>
      </c>
      <c r="M305">
        <f t="shared" si="106"/>
        <v>0.00033999999999999997</v>
      </c>
      <c r="N305">
        <f t="shared" si="107"/>
        <v>0.0003799999999999999</v>
      </c>
      <c r="O305">
        <f t="shared" si="108"/>
        <v>0.0004500000000000001</v>
      </c>
      <c r="P305">
        <f t="shared" si="109"/>
        <v>0.0005700000000000002</v>
      </c>
      <c r="Q305">
        <f t="shared" si="110"/>
        <v>0.0007499999999999998</v>
      </c>
      <c r="R305">
        <f t="shared" si="111"/>
        <v>0.0010500000000000002</v>
      </c>
      <c r="S305">
        <f t="shared" si="112"/>
        <v>0.0014299999999999998</v>
      </c>
      <c r="T305">
        <f t="shared" si="113"/>
        <v>0.0018999999999999998</v>
      </c>
    </row>
    <row r="306" spans="1:20" ht="12.75">
      <c r="A306" s="30">
        <v>93</v>
      </c>
      <c r="B306" s="41">
        <v>1.5499995235746682</v>
      </c>
      <c r="C306">
        <v>0.00038</v>
      </c>
      <c r="D306">
        <v>0.00064</v>
      </c>
      <c r="E306">
        <v>0.00093</v>
      </c>
      <c r="F306">
        <v>0.00126</v>
      </c>
      <c r="G306">
        <v>0.00165</v>
      </c>
      <c r="H306">
        <v>0.00216</v>
      </c>
      <c r="I306">
        <v>0.00284</v>
      </c>
      <c r="J306">
        <v>0.00375</v>
      </c>
      <c r="K306">
        <v>0.00499</v>
      </c>
      <c r="M306">
        <f t="shared" si="106"/>
        <v>0.00026000000000000003</v>
      </c>
      <c r="N306">
        <f t="shared" si="107"/>
        <v>0.00029</v>
      </c>
      <c r="O306">
        <f t="shared" si="108"/>
        <v>0.00033</v>
      </c>
      <c r="P306">
        <f t="shared" si="109"/>
        <v>0.00038999999999999994</v>
      </c>
      <c r="Q306">
        <f t="shared" si="110"/>
        <v>0.00051</v>
      </c>
      <c r="R306">
        <f t="shared" si="111"/>
        <v>0.00068</v>
      </c>
      <c r="S306">
        <f t="shared" si="112"/>
        <v>0.0009099999999999998</v>
      </c>
      <c r="T306">
        <f t="shared" si="113"/>
        <v>0.0012399999999999998</v>
      </c>
    </row>
    <row r="307" spans="1:20" ht="12.75">
      <c r="A307" s="30">
        <v>94</v>
      </c>
      <c r="B307" s="41">
        <v>1.59999981394342</v>
      </c>
      <c r="C307">
        <v>0.0003</v>
      </c>
      <c r="D307">
        <v>0.0005</v>
      </c>
      <c r="E307">
        <v>0.00072</v>
      </c>
      <c r="F307">
        <v>0.00096</v>
      </c>
      <c r="G307">
        <v>0.00125</v>
      </c>
      <c r="H307">
        <v>0.00159</v>
      </c>
      <c r="I307">
        <v>0.00203</v>
      </c>
      <c r="J307">
        <v>0.00262</v>
      </c>
      <c r="K307">
        <v>0.0034</v>
      </c>
      <c r="M307">
        <f t="shared" si="106"/>
        <v>0.00020000000000000004</v>
      </c>
      <c r="N307">
        <f t="shared" si="107"/>
        <v>0.00022000000000000003</v>
      </c>
      <c r="O307">
        <f t="shared" si="108"/>
        <v>0.00023999999999999998</v>
      </c>
      <c r="P307">
        <f t="shared" si="109"/>
        <v>0.00029</v>
      </c>
      <c r="Q307">
        <f t="shared" si="110"/>
        <v>0.00034</v>
      </c>
      <c r="R307">
        <f t="shared" si="111"/>
        <v>0.00044000000000000007</v>
      </c>
      <c r="S307">
        <f t="shared" si="112"/>
        <v>0.0005899999999999998</v>
      </c>
      <c r="T307">
        <f t="shared" si="113"/>
        <v>0.0007799999999999999</v>
      </c>
    </row>
    <row r="308" spans="1:20" ht="12.75">
      <c r="A308" s="30">
        <v>95</v>
      </c>
      <c r="B308" s="41">
        <v>1.6500003965368517</v>
      </c>
      <c r="C308">
        <v>0.00024</v>
      </c>
      <c r="D308">
        <v>0.00039</v>
      </c>
      <c r="E308">
        <v>0.00056</v>
      </c>
      <c r="F308">
        <v>0.00074</v>
      </c>
      <c r="G308">
        <v>0.00095</v>
      </c>
      <c r="H308">
        <v>0.00119</v>
      </c>
      <c r="I308">
        <v>0.00148</v>
      </c>
      <c r="J308">
        <v>0.00186</v>
      </c>
      <c r="K308">
        <v>0.00234</v>
      </c>
      <c r="M308">
        <f t="shared" si="106"/>
        <v>0.00015</v>
      </c>
      <c r="N308">
        <f t="shared" si="107"/>
        <v>0.00016999999999999996</v>
      </c>
      <c r="O308">
        <f t="shared" si="108"/>
        <v>0.00018000000000000004</v>
      </c>
      <c r="P308">
        <f t="shared" si="109"/>
        <v>0.00021</v>
      </c>
      <c r="Q308">
        <f t="shared" si="110"/>
        <v>0.0002400000000000001</v>
      </c>
      <c r="R308">
        <f t="shared" si="111"/>
        <v>0.0002899999999999999</v>
      </c>
      <c r="S308">
        <f t="shared" si="112"/>
        <v>0.00038000000000000013</v>
      </c>
      <c r="T308">
        <f t="shared" si="113"/>
        <v>0.00047999999999999996</v>
      </c>
    </row>
    <row r="309" spans="1:20" ht="12.75">
      <c r="A309" s="30">
        <v>96</v>
      </c>
      <c r="B309" s="41">
        <v>1.6999997975545824</v>
      </c>
      <c r="C309">
        <v>0.00019</v>
      </c>
      <c r="D309">
        <v>0.00031</v>
      </c>
      <c r="E309">
        <v>0.00044</v>
      </c>
      <c r="F309">
        <v>0.00058</v>
      </c>
      <c r="G309">
        <v>0.00073</v>
      </c>
      <c r="H309">
        <v>0.0009</v>
      </c>
      <c r="I309">
        <v>0.0011</v>
      </c>
      <c r="J309">
        <v>0.00134</v>
      </c>
      <c r="K309">
        <v>0.00165</v>
      </c>
      <c r="M309">
        <f t="shared" si="106"/>
        <v>0.00011999999999999999</v>
      </c>
      <c r="N309">
        <f t="shared" si="107"/>
        <v>0.00013000000000000002</v>
      </c>
      <c r="O309">
        <f t="shared" si="108"/>
        <v>0.00014</v>
      </c>
      <c r="P309">
        <f t="shared" si="109"/>
        <v>0.00014999999999999996</v>
      </c>
      <c r="Q309">
        <f t="shared" si="110"/>
        <v>0.00017</v>
      </c>
      <c r="R309">
        <f t="shared" si="111"/>
        <v>0.0002000000000000001</v>
      </c>
      <c r="S309">
        <f t="shared" si="112"/>
        <v>0.00023999999999999998</v>
      </c>
      <c r="T309">
        <f t="shared" si="113"/>
        <v>0.00030999999999999995</v>
      </c>
    </row>
    <row r="310" spans="1:20" ht="12.75">
      <c r="A310" s="30">
        <v>97</v>
      </c>
      <c r="B310" s="41">
        <v>1.7499997488564174</v>
      </c>
      <c r="C310">
        <v>0.00015</v>
      </c>
      <c r="D310">
        <v>0.00024</v>
      </c>
      <c r="E310">
        <v>0.00034</v>
      </c>
      <c r="F310">
        <v>0.00045</v>
      </c>
      <c r="G310">
        <v>0.00056</v>
      </c>
      <c r="H310">
        <v>0.00068</v>
      </c>
      <c r="I310">
        <v>0.00083</v>
      </c>
      <c r="J310">
        <v>0.00099</v>
      </c>
      <c r="K310">
        <v>0.00119</v>
      </c>
      <c r="M310">
        <f t="shared" si="106"/>
        <v>9.000000000000002E-05</v>
      </c>
      <c r="N310">
        <f t="shared" si="107"/>
        <v>0.00010000000000000002</v>
      </c>
      <c r="O310">
        <f t="shared" si="108"/>
        <v>0.00010999999999999996</v>
      </c>
      <c r="P310">
        <f t="shared" si="109"/>
        <v>0.00010999999999999996</v>
      </c>
      <c r="Q310">
        <f t="shared" si="110"/>
        <v>0.0001200000000000001</v>
      </c>
      <c r="R310">
        <f t="shared" si="111"/>
        <v>0.00014999999999999996</v>
      </c>
      <c r="S310">
        <f t="shared" si="112"/>
        <v>0.00015999999999999999</v>
      </c>
      <c r="T310">
        <f t="shared" si="113"/>
        <v>0.0002000000000000001</v>
      </c>
    </row>
    <row r="311" spans="1:20" ht="12.75">
      <c r="A311" s="30">
        <v>98</v>
      </c>
      <c r="B311" s="41">
        <v>1.7999997628906468</v>
      </c>
      <c r="C311">
        <v>0.00012</v>
      </c>
      <c r="D311">
        <v>0.00019</v>
      </c>
      <c r="E311">
        <v>0.00027</v>
      </c>
      <c r="F311">
        <v>0.00035</v>
      </c>
      <c r="G311">
        <v>0.00043</v>
      </c>
      <c r="H311">
        <v>0.00053</v>
      </c>
      <c r="I311">
        <v>0.00063</v>
      </c>
      <c r="J311">
        <v>0.00074</v>
      </c>
      <c r="K311">
        <v>0.00087</v>
      </c>
      <c r="M311">
        <f t="shared" si="106"/>
        <v>7.000000000000001E-05</v>
      </c>
      <c r="N311">
        <f t="shared" si="107"/>
        <v>7.999999999999999E-05</v>
      </c>
      <c r="O311">
        <f t="shared" si="108"/>
        <v>7.999999999999999E-05</v>
      </c>
      <c r="P311">
        <f t="shared" si="109"/>
        <v>7.999999999999999E-05</v>
      </c>
      <c r="Q311">
        <f t="shared" si="110"/>
        <v>9.999999999999999E-05</v>
      </c>
      <c r="R311">
        <f t="shared" si="111"/>
        <v>0.00010000000000000005</v>
      </c>
      <c r="S311">
        <f t="shared" si="112"/>
        <v>0.00010999999999999996</v>
      </c>
      <c r="T311">
        <f t="shared" si="113"/>
        <v>0.00013000000000000002</v>
      </c>
    </row>
    <row r="312" spans="1:20" ht="12.75">
      <c r="A312" s="30">
        <v>99</v>
      </c>
      <c r="B312" s="41">
        <v>1.8500001322710962</v>
      </c>
      <c r="C312">
        <v>9E-05</v>
      </c>
      <c r="D312">
        <v>0.00015</v>
      </c>
      <c r="E312">
        <v>0.00021</v>
      </c>
      <c r="F312">
        <v>0.00027</v>
      </c>
      <c r="G312">
        <v>0.00034</v>
      </c>
      <c r="H312">
        <v>0.00041</v>
      </c>
      <c r="I312">
        <v>0.00048</v>
      </c>
      <c r="J312">
        <v>0.00056</v>
      </c>
      <c r="K312">
        <v>0.00065</v>
      </c>
      <c r="M312">
        <f t="shared" si="106"/>
        <v>5.999999999999998E-05</v>
      </c>
      <c r="N312">
        <f t="shared" si="107"/>
        <v>6.000000000000002E-05</v>
      </c>
      <c r="O312">
        <f t="shared" si="108"/>
        <v>5.9999999999999995E-05</v>
      </c>
      <c r="P312">
        <f t="shared" si="109"/>
        <v>7.000000000000002E-05</v>
      </c>
      <c r="Q312">
        <f t="shared" si="110"/>
        <v>6.999999999999997E-05</v>
      </c>
      <c r="R312">
        <f t="shared" si="111"/>
        <v>7.000000000000002E-05</v>
      </c>
      <c r="S312">
        <f t="shared" si="112"/>
        <v>7.999999999999994E-05</v>
      </c>
      <c r="T312">
        <f t="shared" si="113"/>
        <v>9.000000000000002E-05</v>
      </c>
    </row>
    <row r="313" spans="1:20" ht="12.75">
      <c r="A313" s="30">
        <v>100</v>
      </c>
      <c r="B313" s="41">
        <v>1.8999998716658042</v>
      </c>
      <c r="C313">
        <v>7E-05</v>
      </c>
      <c r="D313">
        <v>0.00012</v>
      </c>
      <c r="E313">
        <v>0.00017</v>
      </c>
      <c r="F313">
        <v>0.00021</v>
      </c>
      <c r="G313">
        <v>0.00026</v>
      </c>
      <c r="H313">
        <v>0.00032</v>
      </c>
      <c r="I313">
        <v>0.00037</v>
      </c>
      <c r="J313">
        <v>0.00043</v>
      </c>
      <c r="K313">
        <v>0.00049</v>
      </c>
      <c r="M313">
        <f t="shared" si="106"/>
        <v>5.000000000000001E-05</v>
      </c>
      <c r="N313">
        <f t="shared" si="107"/>
        <v>5.000000000000001E-05</v>
      </c>
      <c r="O313">
        <f t="shared" si="108"/>
        <v>3.9999999999999996E-05</v>
      </c>
      <c r="P313">
        <f t="shared" si="109"/>
        <v>4.999999999999997E-05</v>
      </c>
      <c r="Q313">
        <f t="shared" si="110"/>
        <v>6.000000000000005E-05</v>
      </c>
      <c r="R313">
        <f t="shared" si="111"/>
        <v>4.999999999999997E-05</v>
      </c>
      <c r="S313">
        <f t="shared" si="112"/>
        <v>5.9999999999999995E-05</v>
      </c>
      <c r="T313">
        <f t="shared" si="113"/>
        <v>5.9999999999999995E-05</v>
      </c>
    </row>
    <row r="314" spans="1:20" ht="12.75">
      <c r="A314" s="30">
        <v>101</v>
      </c>
      <c r="B314" s="41">
        <v>1.9500000301465847</v>
      </c>
      <c r="C314">
        <v>6E-05</v>
      </c>
      <c r="D314">
        <v>9E-05</v>
      </c>
      <c r="E314">
        <v>0.00013</v>
      </c>
      <c r="F314">
        <v>0.00017</v>
      </c>
      <c r="G314">
        <v>0.00021</v>
      </c>
      <c r="H314">
        <v>0.00025</v>
      </c>
      <c r="I314">
        <v>0.00029</v>
      </c>
      <c r="J314">
        <v>0.00033</v>
      </c>
      <c r="K314">
        <v>0.00038</v>
      </c>
      <c r="M314">
        <f t="shared" si="106"/>
        <v>3.0000000000000004E-05</v>
      </c>
      <c r="N314">
        <f t="shared" si="107"/>
        <v>3.999999999999998E-05</v>
      </c>
      <c r="O314">
        <f t="shared" si="108"/>
        <v>4.0000000000000024E-05</v>
      </c>
      <c r="P314">
        <f t="shared" si="109"/>
        <v>3.9999999999999996E-05</v>
      </c>
      <c r="Q314">
        <f t="shared" si="110"/>
        <v>3.9999999999999996E-05</v>
      </c>
      <c r="R314">
        <f t="shared" si="111"/>
        <v>3.9999999999999996E-05</v>
      </c>
      <c r="S314">
        <f t="shared" si="112"/>
        <v>3.9999999999999996E-05</v>
      </c>
      <c r="T314">
        <f t="shared" si="113"/>
        <v>5.000000000000002E-05</v>
      </c>
    </row>
    <row r="315" spans="1:20" ht="12.75">
      <c r="A315" s="30">
        <v>102</v>
      </c>
      <c r="B315" s="41">
        <v>2</v>
      </c>
      <c r="C315">
        <v>5E-05</v>
      </c>
      <c r="D315">
        <v>7E-05</v>
      </c>
      <c r="E315">
        <v>0.0001</v>
      </c>
      <c r="F315">
        <v>0.00013</v>
      </c>
      <c r="G315">
        <v>0.00016</v>
      </c>
      <c r="H315">
        <v>0.00019</v>
      </c>
      <c r="I315">
        <v>0.00022</v>
      </c>
      <c r="J315">
        <v>0.00026</v>
      </c>
      <c r="K315">
        <v>0.00029</v>
      </c>
      <c r="M315">
        <f t="shared" si="106"/>
        <v>1.999999999999999E-05</v>
      </c>
      <c r="N315">
        <f t="shared" si="107"/>
        <v>3.000000000000001E-05</v>
      </c>
      <c r="O315">
        <f t="shared" si="108"/>
        <v>2.9999999999999984E-05</v>
      </c>
      <c r="P315">
        <f t="shared" si="109"/>
        <v>3.0000000000000024E-05</v>
      </c>
      <c r="Q315">
        <f t="shared" si="110"/>
        <v>2.9999999999999997E-05</v>
      </c>
      <c r="R315">
        <f t="shared" si="111"/>
        <v>2.9999999999999997E-05</v>
      </c>
      <c r="S315">
        <f t="shared" si="112"/>
        <v>3.999999999999997E-05</v>
      </c>
      <c r="T315">
        <f t="shared" si="113"/>
        <v>3.0000000000000024E-05</v>
      </c>
    </row>
    <row r="317" spans="1:13" ht="12.75">
      <c r="A317" s="30" t="s">
        <v>122</v>
      </c>
      <c r="B317" s="41">
        <v>0.6</v>
      </c>
      <c r="C317">
        <v>0.1</v>
      </c>
      <c r="D317">
        <v>0.01</v>
      </c>
      <c r="E317">
        <v>0.001</v>
      </c>
      <c r="F317">
        <v>0.0001</v>
      </c>
      <c r="G317">
        <v>1E-05</v>
      </c>
      <c r="H317">
        <v>1.0000000000000002E-06</v>
      </c>
      <c r="I317">
        <v>1.0000000000000002E-07</v>
      </c>
      <c r="J317">
        <v>1.0000000000000002E-08</v>
      </c>
      <c r="K317">
        <v>1.0000000000000003E-09</v>
      </c>
      <c r="M317" t="s">
        <v>119</v>
      </c>
    </row>
    <row r="318" spans="2:20" ht="12.75">
      <c r="B318" s="41" t="s">
        <v>120</v>
      </c>
      <c r="C318">
        <v>1</v>
      </c>
      <c r="D318">
        <v>2</v>
      </c>
      <c r="E318">
        <v>3</v>
      </c>
      <c r="F318">
        <v>4</v>
      </c>
      <c r="G318">
        <v>5</v>
      </c>
      <c r="H318">
        <v>6</v>
      </c>
      <c r="I318">
        <v>7</v>
      </c>
      <c r="J318">
        <v>8</v>
      </c>
      <c r="K318">
        <v>9</v>
      </c>
      <c r="M318">
        <v>1</v>
      </c>
      <c r="N318">
        <v>2</v>
      </c>
      <c r="O318">
        <v>3</v>
      </c>
      <c r="P318">
        <v>4</v>
      </c>
      <c r="Q318">
        <v>5</v>
      </c>
      <c r="R318">
        <v>6</v>
      </c>
      <c r="S318">
        <v>7</v>
      </c>
      <c r="T318">
        <v>8</v>
      </c>
    </row>
    <row r="319" spans="1:20" ht="12.75">
      <c r="A319" s="30">
        <v>2</v>
      </c>
      <c r="B319" s="41">
        <v>-3</v>
      </c>
      <c r="C319">
        <v>0.57711</v>
      </c>
      <c r="D319">
        <v>0.59216</v>
      </c>
      <c r="E319">
        <v>0.59695</v>
      </c>
      <c r="F319">
        <v>0.59858</v>
      </c>
      <c r="G319">
        <v>0.59921</v>
      </c>
      <c r="H319">
        <v>0.59959</v>
      </c>
      <c r="I319">
        <v>0.59956</v>
      </c>
      <c r="J319">
        <v>0.59964</v>
      </c>
      <c r="K319">
        <v>0.5997</v>
      </c>
      <c r="M319">
        <f aca="true" t="shared" si="114" ref="M319:M350">D319-C319</f>
        <v>0.015050000000000008</v>
      </c>
      <c r="N319">
        <f aca="true" t="shared" si="115" ref="N319:N350">E319-D319</f>
        <v>0.004789999999999961</v>
      </c>
      <c r="O319">
        <f aca="true" t="shared" si="116" ref="O319:O350">F319-E319</f>
        <v>0.0016300000000000203</v>
      </c>
      <c r="P319">
        <f aca="true" t="shared" si="117" ref="P319:P350">G319-F319</f>
        <v>0.0006300000000000194</v>
      </c>
      <c r="Q319">
        <f aca="true" t="shared" si="118" ref="Q319:Q350">H319-G319</f>
        <v>0.00037999999999993594</v>
      </c>
      <c r="R319">
        <f aca="true" t="shared" si="119" ref="R319:R350">I319-H319</f>
        <v>-2.999999999997449E-05</v>
      </c>
      <c r="S319">
        <f aca="true" t="shared" si="120" ref="S319:S350">J319-I319</f>
        <v>7.999999999996898E-05</v>
      </c>
      <c r="T319">
        <f aca="true" t="shared" si="121" ref="T319:T350">K319-J319</f>
        <v>6.0000000000060005E-05</v>
      </c>
    </row>
    <row r="320" spans="1:20" ht="12.75">
      <c r="A320" s="30">
        <v>3</v>
      </c>
      <c r="B320" s="41">
        <v>-2.9499994017142384</v>
      </c>
      <c r="C320">
        <v>0.57574</v>
      </c>
      <c r="D320">
        <v>0.59168</v>
      </c>
      <c r="E320">
        <v>0.59674</v>
      </c>
      <c r="F320">
        <v>0.59846</v>
      </c>
      <c r="G320">
        <v>0.59914</v>
      </c>
      <c r="H320">
        <v>0.59954</v>
      </c>
      <c r="I320">
        <v>0.59953</v>
      </c>
      <c r="J320">
        <v>0.59961</v>
      </c>
      <c r="K320">
        <v>0.59967</v>
      </c>
      <c r="M320">
        <f t="shared" si="114"/>
        <v>0.015939999999999954</v>
      </c>
      <c r="N320">
        <f t="shared" si="115"/>
        <v>0.0050600000000000644</v>
      </c>
      <c r="O320">
        <f t="shared" si="116"/>
        <v>0.0017199999999999438</v>
      </c>
      <c r="P320">
        <f t="shared" si="117"/>
        <v>0.0006800000000000139</v>
      </c>
      <c r="Q320">
        <f t="shared" si="118"/>
        <v>0.00039999999999995595</v>
      </c>
      <c r="R320">
        <f t="shared" si="119"/>
        <v>-9.99999999995449E-06</v>
      </c>
      <c r="S320">
        <f t="shared" si="120"/>
        <v>7.999999999996898E-05</v>
      </c>
      <c r="T320">
        <f t="shared" si="121"/>
        <v>6.0000000000060005E-05</v>
      </c>
    </row>
    <row r="321" spans="1:20" ht="12.75">
      <c r="A321" s="30">
        <v>4</v>
      </c>
      <c r="B321" s="41">
        <v>-2.899998417198648</v>
      </c>
      <c r="C321">
        <v>0.5743</v>
      </c>
      <c r="D321">
        <v>0.59121</v>
      </c>
      <c r="E321">
        <v>0.59651</v>
      </c>
      <c r="F321">
        <v>0.59834</v>
      </c>
      <c r="G321">
        <v>0.59907</v>
      </c>
      <c r="H321">
        <v>0.59948</v>
      </c>
      <c r="I321">
        <v>0.59948</v>
      </c>
      <c r="J321">
        <v>0.59958</v>
      </c>
      <c r="K321">
        <v>0.59965</v>
      </c>
      <c r="M321">
        <f t="shared" si="114"/>
        <v>0.01690999999999998</v>
      </c>
      <c r="N321">
        <f t="shared" si="115"/>
        <v>0.005299999999999971</v>
      </c>
      <c r="O321">
        <f t="shared" si="116"/>
        <v>0.0018299999999999983</v>
      </c>
      <c r="P321">
        <f t="shared" si="117"/>
        <v>0.0007300000000000084</v>
      </c>
      <c r="Q321">
        <f t="shared" si="118"/>
        <v>0.00041000000000002146</v>
      </c>
      <c r="R321">
        <f t="shared" si="119"/>
        <v>0</v>
      </c>
      <c r="S321">
        <f t="shared" si="120"/>
        <v>9.999999999998899E-05</v>
      </c>
      <c r="T321">
        <f t="shared" si="121"/>
        <v>7.00000000000145E-05</v>
      </c>
    </row>
    <row r="322" spans="1:20" ht="12.75">
      <c r="A322" s="30">
        <v>5</v>
      </c>
      <c r="B322" s="41">
        <v>-2.849999245077863</v>
      </c>
      <c r="C322">
        <v>0.57277</v>
      </c>
      <c r="D322">
        <v>0.59051</v>
      </c>
      <c r="E322">
        <v>0.59626</v>
      </c>
      <c r="F322">
        <v>0.59821</v>
      </c>
      <c r="G322">
        <v>0.59898</v>
      </c>
      <c r="H322">
        <v>0.59942</v>
      </c>
      <c r="I322">
        <v>0.59944</v>
      </c>
      <c r="J322">
        <v>0.59954</v>
      </c>
      <c r="K322">
        <v>0.59962</v>
      </c>
      <c r="M322">
        <f t="shared" si="114"/>
        <v>0.017739999999999978</v>
      </c>
      <c r="N322">
        <f t="shared" si="115"/>
        <v>0.005750000000000033</v>
      </c>
      <c r="O322">
        <f t="shared" si="116"/>
        <v>0.0019500000000000073</v>
      </c>
      <c r="P322">
        <f t="shared" si="117"/>
        <v>0.0007699999999999374</v>
      </c>
      <c r="Q322">
        <f t="shared" si="118"/>
        <v>0.00043999999999999595</v>
      </c>
      <c r="R322">
        <f t="shared" si="119"/>
        <v>2.0000000000020002E-05</v>
      </c>
      <c r="S322">
        <f t="shared" si="120"/>
        <v>9.999999999998899E-05</v>
      </c>
      <c r="T322">
        <f t="shared" si="121"/>
        <v>8.000000000008001E-05</v>
      </c>
    </row>
    <row r="323" spans="1:20" ht="12.75">
      <c r="A323" s="30">
        <v>6</v>
      </c>
      <c r="B323" s="41">
        <v>-2.8000008748032035</v>
      </c>
      <c r="C323">
        <v>0.57114</v>
      </c>
      <c r="D323">
        <v>0.58993</v>
      </c>
      <c r="E323">
        <v>0.59599</v>
      </c>
      <c r="F323">
        <v>0.59806</v>
      </c>
      <c r="G323">
        <v>0.59889</v>
      </c>
      <c r="H323">
        <v>0.59936</v>
      </c>
      <c r="I323">
        <v>0.59939</v>
      </c>
      <c r="J323">
        <v>0.5995</v>
      </c>
      <c r="K323">
        <v>0.59958</v>
      </c>
      <c r="M323">
        <f t="shared" si="114"/>
        <v>0.018789999999999973</v>
      </c>
      <c r="N323">
        <f t="shared" si="115"/>
        <v>0.006060000000000065</v>
      </c>
      <c r="O323">
        <f t="shared" si="116"/>
        <v>0.0020700000000000163</v>
      </c>
      <c r="P323">
        <f t="shared" si="117"/>
        <v>0.0008299999999999974</v>
      </c>
      <c r="Q323">
        <f t="shared" si="118"/>
        <v>0.00046999999999997044</v>
      </c>
      <c r="R323">
        <f t="shared" si="119"/>
        <v>2.999999999997449E-05</v>
      </c>
      <c r="S323">
        <f t="shared" si="120"/>
        <v>0.0001100000000000545</v>
      </c>
      <c r="T323">
        <f t="shared" si="121"/>
        <v>7.999999999996898E-05</v>
      </c>
    </row>
    <row r="324" spans="1:20" ht="12.75">
      <c r="A324" s="30">
        <v>7</v>
      </c>
      <c r="B324" s="41">
        <v>-2.7499998559187064</v>
      </c>
      <c r="C324">
        <v>0.56942</v>
      </c>
      <c r="D324">
        <v>0.58926</v>
      </c>
      <c r="E324">
        <v>0.59569</v>
      </c>
      <c r="F324">
        <v>0.5979</v>
      </c>
      <c r="G324">
        <v>0.59879</v>
      </c>
      <c r="H324">
        <v>0.59928</v>
      </c>
      <c r="I324">
        <v>0.59933</v>
      </c>
      <c r="J324">
        <v>0.59945</v>
      </c>
      <c r="K324">
        <v>0.59954</v>
      </c>
      <c r="M324">
        <f t="shared" si="114"/>
        <v>0.01983999999999997</v>
      </c>
      <c r="N324">
        <f t="shared" si="115"/>
        <v>0.006430000000000047</v>
      </c>
      <c r="O324">
        <f t="shared" si="116"/>
        <v>0.0022099999999999342</v>
      </c>
      <c r="P324">
        <f t="shared" si="117"/>
        <v>0.0008900000000000574</v>
      </c>
      <c r="Q324">
        <f t="shared" si="118"/>
        <v>0.0004899999999999904</v>
      </c>
      <c r="R324">
        <f t="shared" si="119"/>
        <v>4.999999999999449E-05</v>
      </c>
      <c r="S324">
        <f t="shared" si="120"/>
        <v>0.00012000000000000899</v>
      </c>
      <c r="T324">
        <f t="shared" si="121"/>
        <v>8.999999999992347E-05</v>
      </c>
    </row>
    <row r="325" spans="1:20" ht="12.75">
      <c r="A325" s="30">
        <v>8</v>
      </c>
      <c r="B325" s="41">
        <v>-2.7000005038830164</v>
      </c>
      <c r="C325">
        <v>0.5676</v>
      </c>
      <c r="D325">
        <v>0.58857</v>
      </c>
      <c r="E325">
        <v>0.59538</v>
      </c>
      <c r="F325">
        <v>0.59773</v>
      </c>
      <c r="G325">
        <v>0.59867</v>
      </c>
      <c r="H325">
        <v>0.5992</v>
      </c>
      <c r="I325">
        <v>0.59927</v>
      </c>
      <c r="J325">
        <v>0.5994</v>
      </c>
      <c r="K325">
        <v>0.5995</v>
      </c>
      <c r="M325">
        <f t="shared" si="114"/>
        <v>0.020970000000000044</v>
      </c>
      <c r="N325">
        <f t="shared" si="115"/>
        <v>0.006809999999999983</v>
      </c>
      <c r="O325">
        <f t="shared" si="116"/>
        <v>0.0023499999999999632</v>
      </c>
      <c r="P325">
        <f t="shared" si="117"/>
        <v>0.0009400000000000519</v>
      </c>
      <c r="Q325">
        <f t="shared" si="118"/>
        <v>0.0005299999999999194</v>
      </c>
      <c r="R325">
        <f t="shared" si="119"/>
        <v>7.00000000000145E-05</v>
      </c>
      <c r="S325">
        <f t="shared" si="120"/>
        <v>0.0001300000000000745</v>
      </c>
      <c r="T325">
        <f t="shared" si="121"/>
        <v>9.999999999998899E-05</v>
      </c>
    </row>
    <row r="326" spans="1:20" ht="12.75">
      <c r="A326" s="30">
        <v>9</v>
      </c>
      <c r="B326" s="41">
        <v>-2.650000220873455</v>
      </c>
      <c r="C326">
        <v>0.56567</v>
      </c>
      <c r="D326">
        <v>0.58782</v>
      </c>
      <c r="E326">
        <v>0.59503</v>
      </c>
      <c r="F326">
        <v>0.59754</v>
      </c>
      <c r="G326">
        <v>0.59855</v>
      </c>
      <c r="H326">
        <v>0.59911</v>
      </c>
      <c r="I326">
        <v>0.5992</v>
      </c>
      <c r="J326">
        <v>0.59935</v>
      </c>
      <c r="K326">
        <v>0.59945</v>
      </c>
      <c r="M326">
        <f t="shared" si="114"/>
        <v>0.022150000000000003</v>
      </c>
      <c r="N326">
        <f t="shared" si="115"/>
        <v>0.007209999999999939</v>
      </c>
      <c r="O326">
        <f t="shared" si="116"/>
        <v>0.0025100000000000122</v>
      </c>
      <c r="P326">
        <f t="shared" si="117"/>
        <v>0.0010100000000000664</v>
      </c>
      <c r="Q326">
        <f t="shared" si="118"/>
        <v>0.0005600000000000049</v>
      </c>
      <c r="R326">
        <f t="shared" si="119"/>
        <v>8.999999999992347E-05</v>
      </c>
      <c r="S326">
        <f t="shared" si="120"/>
        <v>0.0001500000000000945</v>
      </c>
      <c r="T326">
        <f t="shared" si="121"/>
        <v>9.999999999998899E-05</v>
      </c>
    </row>
    <row r="327" spans="1:20" ht="12.75">
      <c r="A327" s="30">
        <v>10</v>
      </c>
      <c r="B327" s="41">
        <v>-2.59999938302362</v>
      </c>
      <c r="C327">
        <v>0.56362</v>
      </c>
      <c r="D327">
        <v>0.58702</v>
      </c>
      <c r="E327">
        <v>0.59466</v>
      </c>
      <c r="F327">
        <v>0.59733</v>
      </c>
      <c r="G327">
        <v>0.59841</v>
      </c>
      <c r="H327">
        <v>0.59901</v>
      </c>
      <c r="I327">
        <v>0.59912</v>
      </c>
      <c r="J327">
        <v>0.59929</v>
      </c>
      <c r="K327">
        <v>0.5994</v>
      </c>
      <c r="M327">
        <f t="shared" si="114"/>
        <v>0.023399999999999976</v>
      </c>
      <c r="N327">
        <f t="shared" si="115"/>
        <v>0.00763999999999998</v>
      </c>
      <c r="O327">
        <f t="shared" si="116"/>
        <v>0.002670000000000061</v>
      </c>
      <c r="P327">
        <f t="shared" si="117"/>
        <v>0.0010799999999999699</v>
      </c>
      <c r="Q327">
        <f t="shared" si="118"/>
        <v>0.0006000000000000449</v>
      </c>
      <c r="R327">
        <f t="shared" si="119"/>
        <v>0.00010999999999994348</v>
      </c>
      <c r="S327">
        <f t="shared" si="120"/>
        <v>0.00017000000000000348</v>
      </c>
      <c r="T327">
        <f t="shared" si="121"/>
        <v>0.0001100000000000545</v>
      </c>
    </row>
    <row r="328" spans="1:20" ht="12.75">
      <c r="A328" s="30">
        <v>11</v>
      </c>
      <c r="B328" s="41">
        <v>-2.5500004516890256</v>
      </c>
      <c r="C328">
        <v>0.56144</v>
      </c>
      <c r="D328">
        <v>0.58616</v>
      </c>
      <c r="E328">
        <v>0.59426</v>
      </c>
      <c r="F328">
        <v>0.5971</v>
      </c>
      <c r="G328">
        <v>0.59826</v>
      </c>
      <c r="H328">
        <v>0.59891</v>
      </c>
      <c r="I328">
        <v>0.59904</v>
      </c>
      <c r="J328">
        <v>0.59922</v>
      </c>
      <c r="K328">
        <v>0.59934</v>
      </c>
      <c r="M328">
        <f t="shared" si="114"/>
        <v>0.024719999999999964</v>
      </c>
      <c r="N328">
        <f t="shared" si="115"/>
        <v>0.008099999999999996</v>
      </c>
      <c r="O328">
        <f t="shared" si="116"/>
        <v>0.0028399999999999537</v>
      </c>
      <c r="P328">
        <f t="shared" si="117"/>
        <v>0.0011600000000000499</v>
      </c>
      <c r="Q328">
        <f t="shared" si="118"/>
        <v>0.0006500000000000394</v>
      </c>
      <c r="R328">
        <f t="shared" si="119"/>
        <v>0.00012999999999996348</v>
      </c>
      <c r="S328">
        <f t="shared" si="120"/>
        <v>0.00017999999999995797</v>
      </c>
      <c r="T328">
        <f t="shared" si="121"/>
        <v>0.00012000000000000899</v>
      </c>
    </row>
    <row r="329" spans="1:20" ht="12.75">
      <c r="A329" s="30">
        <v>12</v>
      </c>
      <c r="B329" s="41">
        <v>-2.4999996786570646</v>
      </c>
      <c r="C329">
        <v>0.55914</v>
      </c>
      <c r="D329">
        <v>0.58523</v>
      </c>
      <c r="E329">
        <v>0.59383</v>
      </c>
      <c r="F329">
        <v>0.59685</v>
      </c>
      <c r="G329">
        <v>0.5981</v>
      </c>
      <c r="H329">
        <v>0.59879</v>
      </c>
      <c r="I329">
        <v>0.59894</v>
      </c>
      <c r="J329">
        <v>0.59914</v>
      </c>
      <c r="K329">
        <v>0.59928</v>
      </c>
      <c r="M329">
        <f t="shared" si="114"/>
        <v>0.026090000000000058</v>
      </c>
      <c r="N329">
        <f t="shared" si="115"/>
        <v>0.008599999999999941</v>
      </c>
      <c r="O329">
        <f t="shared" si="116"/>
        <v>0.0030200000000000227</v>
      </c>
      <c r="P329">
        <f t="shared" si="117"/>
        <v>0.0012499999999999734</v>
      </c>
      <c r="Q329">
        <f t="shared" si="118"/>
        <v>0.0006900000000000794</v>
      </c>
      <c r="R329">
        <f t="shared" si="119"/>
        <v>0.00014999999999998348</v>
      </c>
      <c r="S329">
        <f t="shared" si="120"/>
        <v>0.00019999999999997797</v>
      </c>
      <c r="T329">
        <f t="shared" si="121"/>
        <v>0.000140000000000029</v>
      </c>
    </row>
    <row r="330" spans="1:20" ht="12.75">
      <c r="A330" s="30">
        <v>13</v>
      </c>
      <c r="B330" s="41">
        <v>-2.450000476425332</v>
      </c>
      <c r="C330">
        <v>0.5567</v>
      </c>
      <c r="D330">
        <v>0.58425</v>
      </c>
      <c r="E330">
        <v>0.59336</v>
      </c>
      <c r="F330">
        <v>0.59658</v>
      </c>
      <c r="G330">
        <v>0.59792</v>
      </c>
      <c r="H330">
        <v>0.59865</v>
      </c>
      <c r="I330">
        <v>0.59884</v>
      </c>
      <c r="J330">
        <v>0.59905</v>
      </c>
      <c r="K330">
        <v>0.59921</v>
      </c>
      <c r="M330">
        <f t="shared" si="114"/>
        <v>0.027550000000000074</v>
      </c>
      <c r="N330">
        <f t="shared" si="115"/>
        <v>0.009109999999999951</v>
      </c>
      <c r="O330">
        <f t="shared" si="116"/>
        <v>0.0032200000000000006</v>
      </c>
      <c r="P330">
        <f t="shared" si="117"/>
        <v>0.0013400000000000079</v>
      </c>
      <c r="Q330">
        <f t="shared" si="118"/>
        <v>0.0007300000000000084</v>
      </c>
      <c r="R330">
        <f t="shared" si="119"/>
        <v>0.00019000000000002348</v>
      </c>
      <c r="S330">
        <f t="shared" si="120"/>
        <v>0.00020999999999993246</v>
      </c>
      <c r="T330">
        <f t="shared" si="121"/>
        <v>0.000160000000000049</v>
      </c>
    </row>
    <row r="331" spans="1:20" ht="12.75">
      <c r="A331" s="30">
        <v>14</v>
      </c>
      <c r="B331" s="41">
        <v>-2.40000018605658</v>
      </c>
      <c r="C331">
        <v>0.55411</v>
      </c>
      <c r="D331">
        <v>0.58319</v>
      </c>
      <c r="E331">
        <v>0.59285</v>
      </c>
      <c r="F331">
        <v>0.59629</v>
      </c>
      <c r="G331">
        <v>0.59772</v>
      </c>
      <c r="H331">
        <v>0.59851</v>
      </c>
      <c r="I331">
        <v>0.59872</v>
      </c>
      <c r="J331">
        <v>0.59896</v>
      </c>
      <c r="K331">
        <v>0.59913</v>
      </c>
      <c r="M331">
        <f t="shared" si="114"/>
        <v>0.029079999999999995</v>
      </c>
      <c r="N331">
        <f t="shared" si="115"/>
        <v>0.009660000000000002</v>
      </c>
      <c r="O331">
        <f t="shared" si="116"/>
        <v>0.0034399999999999986</v>
      </c>
      <c r="P331">
        <f t="shared" si="117"/>
        <v>0.0014300000000000423</v>
      </c>
      <c r="Q331">
        <f t="shared" si="118"/>
        <v>0.0007899999999999574</v>
      </c>
      <c r="R331">
        <f t="shared" si="119"/>
        <v>0.00021000000000004349</v>
      </c>
      <c r="S331">
        <f t="shared" si="120"/>
        <v>0.00024000000000001798</v>
      </c>
      <c r="T331">
        <f t="shared" si="121"/>
        <v>0.00017000000000000348</v>
      </c>
    </row>
    <row r="332" spans="1:20" ht="12.75">
      <c r="A332" s="30">
        <v>15</v>
      </c>
      <c r="B332" s="41">
        <v>-2.3499996034631483</v>
      </c>
      <c r="C332">
        <v>0.55137</v>
      </c>
      <c r="D332">
        <v>0.58205</v>
      </c>
      <c r="E332">
        <v>0.5923</v>
      </c>
      <c r="F332">
        <v>0.59596</v>
      </c>
      <c r="G332">
        <v>0.5975</v>
      </c>
      <c r="H332">
        <v>0.59834</v>
      </c>
      <c r="I332">
        <v>0.5986</v>
      </c>
      <c r="J332">
        <v>0.59886</v>
      </c>
      <c r="K332">
        <v>0.59904</v>
      </c>
      <c r="M332">
        <f t="shared" si="114"/>
        <v>0.03067999999999993</v>
      </c>
      <c r="N332">
        <f t="shared" si="115"/>
        <v>0.010250000000000092</v>
      </c>
      <c r="O332">
        <f t="shared" si="116"/>
        <v>0.0036599999999999966</v>
      </c>
      <c r="P332">
        <f t="shared" si="117"/>
        <v>0.0015399999999999858</v>
      </c>
      <c r="Q332">
        <f t="shared" si="118"/>
        <v>0.0008399999999999519</v>
      </c>
      <c r="R332">
        <f t="shared" si="119"/>
        <v>0.000260000000000038</v>
      </c>
      <c r="S332">
        <f t="shared" si="120"/>
        <v>0.00025999999999992696</v>
      </c>
      <c r="T332">
        <f t="shared" si="121"/>
        <v>0.000180000000000069</v>
      </c>
    </row>
    <row r="333" spans="1:20" ht="12.75">
      <c r="A333" s="30">
        <v>16</v>
      </c>
      <c r="B333" s="41">
        <v>-2.3000002024454176</v>
      </c>
      <c r="C333">
        <v>0.54846</v>
      </c>
      <c r="D333">
        <v>0.58084</v>
      </c>
      <c r="E333">
        <v>0.5917</v>
      </c>
      <c r="F333">
        <v>0.59561</v>
      </c>
      <c r="G333">
        <v>0.59726</v>
      </c>
      <c r="H333">
        <v>0.59816</v>
      </c>
      <c r="I333">
        <v>0.59845</v>
      </c>
      <c r="J333">
        <v>0.59874</v>
      </c>
      <c r="K333">
        <v>0.59894</v>
      </c>
      <c r="M333">
        <f t="shared" si="114"/>
        <v>0.032380000000000075</v>
      </c>
      <c r="N333">
        <f t="shared" si="115"/>
        <v>0.01085999999999998</v>
      </c>
      <c r="O333">
        <f t="shared" si="116"/>
        <v>0.003909999999999969</v>
      </c>
      <c r="P333">
        <f t="shared" si="117"/>
        <v>0.0016500000000000403</v>
      </c>
      <c r="Q333">
        <f t="shared" si="118"/>
        <v>0.0009000000000000119</v>
      </c>
      <c r="R333">
        <f t="shared" si="119"/>
        <v>0.00029000000000001247</v>
      </c>
      <c r="S333">
        <f t="shared" si="120"/>
        <v>0.00029000000000001247</v>
      </c>
      <c r="T333">
        <f t="shared" si="121"/>
        <v>0.00019999999999997797</v>
      </c>
    </row>
    <row r="334" spans="1:20" ht="12.75">
      <c r="A334" s="30">
        <v>17</v>
      </c>
      <c r="B334" s="41">
        <v>-2.2500002511435824</v>
      </c>
      <c r="C334">
        <v>0.54538</v>
      </c>
      <c r="D334">
        <v>0.57953</v>
      </c>
      <c r="E334">
        <v>0.59105</v>
      </c>
      <c r="F334">
        <v>0.59522</v>
      </c>
      <c r="G334">
        <v>0.59699</v>
      </c>
      <c r="H334">
        <v>0.59797</v>
      </c>
      <c r="I334">
        <v>0.5983</v>
      </c>
      <c r="J334">
        <v>0.59861</v>
      </c>
      <c r="K334">
        <v>0.59883</v>
      </c>
      <c r="M334">
        <f t="shared" si="114"/>
        <v>0.034150000000000014</v>
      </c>
      <c r="N334">
        <f t="shared" si="115"/>
        <v>0.011519999999999975</v>
      </c>
      <c r="O334">
        <f t="shared" si="116"/>
        <v>0.004170000000000007</v>
      </c>
      <c r="P334">
        <f t="shared" si="117"/>
        <v>0.0017700000000000493</v>
      </c>
      <c r="Q334">
        <f t="shared" si="118"/>
        <v>0.0009799999999999809</v>
      </c>
      <c r="R334">
        <f t="shared" si="119"/>
        <v>0.0003300000000000525</v>
      </c>
      <c r="S334">
        <f t="shared" si="120"/>
        <v>0.00030999999999992145</v>
      </c>
      <c r="T334">
        <f t="shared" si="121"/>
        <v>0.00021999999999999797</v>
      </c>
    </row>
    <row r="335" spans="1:20" ht="12.75">
      <c r="A335" s="30">
        <v>18</v>
      </c>
      <c r="B335" s="41">
        <v>-2.200000237109353</v>
      </c>
      <c r="C335">
        <v>0.54212</v>
      </c>
      <c r="D335">
        <v>0.57813</v>
      </c>
      <c r="E335">
        <v>0.59034</v>
      </c>
      <c r="F335">
        <v>0.59479</v>
      </c>
      <c r="G335">
        <v>0.5967</v>
      </c>
      <c r="H335">
        <v>0.59775</v>
      </c>
      <c r="I335">
        <v>0.59812</v>
      </c>
      <c r="J335">
        <v>0.59847</v>
      </c>
      <c r="K335">
        <v>0.59871</v>
      </c>
      <c r="M335">
        <f t="shared" si="114"/>
        <v>0.036009999999999986</v>
      </c>
      <c r="N335">
        <f t="shared" si="115"/>
        <v>0.012209999999999943</v>
      </c>
      <c r="O335">
        <f t="shared" si="116"/>
        <v>0.004450000000000065</v>
      </c>
      <c r="P335">
        <f t="shared" si="117"/>
        <v>0.0019099999999999673</v>
      </c>
      <c r="Q335">
        <f t="shared" si="118"/>
        <v>0.0010499999999999954</v>
      </c>
      <c r="R335">
        <f t="shared" si="119"/>
        <v>0.00036999999999998145</v>
      </c>
      <c r="S335">
        <f t="shared" si="120"/>
        <v>0.00034999999999996145</v>
      </c>
      <c r="T335">
        <f t="shared" si="121"/>
        <v>0.00024000000000001798</v>
      </c>
    </row>
    <row r="336" spans="1:20" ht="12.75">
      <c r="A336" s="30">
        <v>19</v>
      </c>
      <c r="B336" s="41">
        <v>-2.149999867728904</v>
      </c>
      <c r="C336">
        <v>0.53866</v>
      </c>
      <c r="D336">
        <v>0.57663</v>
      </c>
      <c r="E336">
        <v>0.58958</v>
      </c>
      <c r="F336">
        <v>0.59433</v>
      </c>
      <c r="G336">
        <v>0.59638</v>
      </c>
      <c r="H336">
        <v>0.59751</v>
      </c>
      <c r="I336">
        <v>0.59793</v>
      </c>
      <c r="J336">
        <v>0.59831</v>
      </c>
      <c r="K336">
        <v>0.59858</v>
      </c>
      <c r="M336">
        <f t="shared" si="114"/>
        <v>0.03796999999999995</v>
      </c>
      <c r="N336">
        <f t="shared" si="115"/>
        <v>0.012950000000000017</v>
      </c>
      <c r="O336">
        <f t="shared" si="116"/>
        <v>0.004750000000000032</v>
      </c>
      <c r="P336">
        <f t="shared" si="117"/>
        <v>0.0020499999999999963</v>
      </c>
      <c r="Q336">
        <f t="shared" si="118"/>
        <v>0.0011299999999999644</v>
      </c>
      <c r="R336">
        <f t="shared" si="119"/>
        <v>0.00041999999999997595</v>
      </c>
      <c r="S336">
        <f t="shared" si="120"/>
        <v>0.00038000000000004697</v>
      </c>
      <c r="T336">
        <f t="shared" si="121"/>
        <v>0.00026999999999999247</v>
      </c>
    </row>
    <row r="337" spans="1:20" ht="12.75">
      <c r="A337" s="30">
        <v>20</v>
      </c>
      <c r="B337" s="41">
        <v>-2.100000128334196</v>
      </c>
      <c r="C337">
        <v>0.535</v>
      </c>
      <c r="D337">
        <v>0.57502</v>
      </c>
      <c r="E337">
        <v>0.58874</v>
      </c>
      <c r="F337">
        <v>0.59382</v>
      </c>
      <c r="G337">
        <v>0.59603</v>
      </c>
      <c r="H337">
        <v>0.59724</v>
      </c>
      <c r="I337">
        <v>0.59772</v>
      </c>
      <c r="J337">
        <v>0.59813</v>
      </c>
      <c r="K337">
        <v>0.59843</v>
      </c>
      <c r="M337">
        <f t="shared" si="114"/>
        <v>0.040019999999999945</v>
      </c>
      <c r="N337">
        <f t="shared" si="115"/>
        <v>0.013720000000000065</v>
      </c>
      <c r="O337">
        <f t="shared" si="116"/>
        <v>0.005079999999999973</v>
      </c>
      <c r="P337">
        <f t="shared" si="117"/>
        <v>0.0022099999999999342</v>
      </c>
      <c r="Q337">
        <f t="shared" si="118"/>
        <v>0.0012100000000000444</v>
      </c>
      <c r="R337">
        <f t="shared" si="119"/>
        <v>0.00048000000000003595</v>
      </c>
      <c r="S337">
        <f t="shared" si="120"/>
        <v>0.00041000000000002146</v>
      </c>
      <c r="T337">
        <f t="shared" si="121"/>
        <v>0.00029999999999996696</v>
      </c>
    </row>
    <row r="338" spans="1:20" ht="12.75">
      <c r="A338" s="30">
        <v>21</v>
      </c>
      <c r="B338" s="41">
        <v>-2.049999969853415</v>
      </c>
      <c r="C338">
        <v>0.53112</v>
      </c>
      <c r="D338">
        <v>0.57329</v>
      </c>
      <c r="E338">
        <v>0.58784</v>
      </c>
      <c r="F338">
        <v>0.59326</v>
      </c>
      <c r="G338">
        <v>0.59564</v>
      </c>
      <c r="H338">
        <v>0.59694</v>
      </c>
      <c r="I338">
        <v>0.59748</v>
      </c>
      <c r="J338">
        <v>0.59794</v>
      </c>
      <c r="K338">
        <v>0.59826</v>
      </c>
      <c r="M338">
        <f t="shared" si="114"/>
        <v>0.04216999999999993</v>
      </c>
      <c r="N338">
        <f t="shared" si="115"/>
        <v>0.014550000000000063</v>
      </c>
      <c r="O338">
        <f t="shared" si="116"/>
        <v>0.00541999999999998</v>
      </c>
      <c r="P338">
        <f t="shared" si="117"/>
        <v>0.0023799999999999377</v>
      </c>
      <c r="Q338">
        <f t="shared" si="118"/>
        <v>0.0013000000000000789</v>
      </c>
      <c r="R338">
        <f t="shared" si="119"/>
        <v>0.0005399999999999849</v>
      </c>
      <c r="S338">
        <f t="shared" si="120"/>
        <v>0.00046000000000001595</v>
      </c>
      <c r="T338">
        <f t="shared" si="121"/>
        <v>0.00031999999999998696</v>
      </c>
    </row>
    <row r="339" spans="1:20" ht="12.75">
      <c r="A339" s="30">
        <v>22</v>
      </c>
      <c r="B339" s="41">
        <v>-2</v>
      </c>
      <c r="C339">
        <v>0.52702</v>
      </c>
      <c r="D339">
        <v>0.57143</v>
      </c>
      <c r="E339">
        <v>0.58686</v>
      </c>
      <c r="F339">
        <v>0.59265</v>
      </c>
      <c r="G339">
        <v>0.59521</v>
      </c>
      <c r="H339">
        <v>0.59662</v>
      </c>
      <c r="I339">
        <v>0.59722</v>
      </c>
      <c r="J339">
        <v>0.59772</v>
      </c>
      <c r="K339">
        <v>0.59808</v>
      </c>
      <c r="M339">
        <f t="shared" si="114"/>
        <v>0.04440999999999995</v>
      </c>
      <c r="N339">
        <f t="shared" si="115"/>
        <v>0.015430000000000055</v>
      </c>
      <c r="O339">
        <f t="shared" si="116"/>
        <v>0.005789999999999962</v>
      </c>
      <c r="P339">
        <f t="shared" si="117"/>
        <v>0.0025600000000000067</v>
      </c>
      <c r="Q339">
        <f t="shared" si="118"/>
        <v>0.0014100000000000223</v>
      </c>
      <c r="R339">
        <f t="shared" si="119"/>
        <v>0.0005999999999999339</v>
      </c>
      <c r="S339">
        <f t="shared" si="120"/>
        <v>0.000500000000000056</v>
      </c>
      <c r="T339">
        <f t="shared" si="121"/>
        <v>0.00035999999999991594</v>
      </c>
    </row>
    <row r="340" spans="1:20" ht="12.75">
      <c r="A340" s="30">
        <v>23</v>
      </c>
      <c r="B340" s="41">
        <v>-1.9499994017142384</v>
      </c>
      <c r="C340">
        <v>0.52285</v>
      </c>
      <c r="D340">
        <v>0.56944</v>
      </c>
      <c r="E340">
        <v>0.58579</v>
      </c>
      <c r="F340">
        <v>0.59198</v>
      </c>
      <c r="G340">
        <v>0.59473</v>
      </c>
      <c r="H340">
        <v>0.59626</v>
      </c>
      <c r="I340">
        <v>0.59693</v>
      </c>
      <c r="J340">
        <v>0.59748</v>
      </c>
      <c r="K340">
        <v>0.59787</v>
      </c>
      <c r="M340">
        <f t="shared" si="114"/>
        <v>0.04658999999999991</v>
      </c>
      <c r="N340">
        <f t="shared" si="115"/>
        <v>0.016350000000000087</v>
      </c>
      <c r="O340">
        <f t="shared" si="116"/>
        <v>0.006189999999999918</v>
      </c>
      <c r="P340">
        <f t="shared" si="117"/>
        <v>0.00275000000000003</v>
      </c>
      <c r="Q340">
        <f t="shared" si="118"/>
        <v>0.0015300000000000313</v>
      </c>
      <c r="R340">
        <f t="shared" si="119"/>
        <v>0.0006699999999999484</v>
      </c>
      <c r="S340">
        <f t="shared" si="120"/>
        <v>0.0005500000000000504</v>
      </c>
      <c r="T340">
        <f t="shared" si="121"/>
        <v>0.00039000000000000146</v>
      </c>
    </row>
    <row r="341" spans="1:20" ht="12.75">
      <c r="A341" s="30">
        <v>24</v>
      </c>
      <c r="B341" s="41">
        <v>-1.899998417198648</v>
      </c>
      <c r="C341">
        <v>0.5189</v>
      </c>
      <c r="D341">
        <v>0.56729</v>
      </c>
      <c r="E341">
        <v>0.58463</v>
      </c>
      <c r="F341">
        <v>0.59124</v>
      </c>
      <c r="G341">
        <v>0.59421</v>
      </c>
      <c r="H341">
        <v>0.59586</v>
      </c>
      <c r="I341">
        <v>0.59661</v>
      </c>
      <c r="J341">
        <v>0.59721</v>
      </c>
      <c r="K341">
        <v>0.59764</v>
      </c>
      <c r="M341">
        <f t="shared" si="114"/>
        <v>0.04838999999999993</v>
      </c>
      <c r="N341">
        <f t="shared" si="115"/>
        <v>0.017340000000000022</v>
      </c>
      <c r="O341">
        <f t="shared" si="116"/>
        <v>0.006610000000000005</v>
      </c>
      <c r="P341">
        <f t="shared" si="117"/>
        <v>0.002970000000000028</v>
      </c>
      <c r="Q341">
        <f t="shared" si="118"/>
        <v>0.0016499999999999293</v>
      </c>
      <c r="R341">
        <f t="shared" si="119"/>
        <v>0.0007500000000000284</v>
      </c>
      <c r="S341">
        <f t="shared" si="120"/>
        <v>0.0006000000000000449</v>
      </c>
      <c r="T341">
        <f t="shared" si="121"/>
        <v>0.00042999999999993044</v>
      </c>
    </row>
    <row r="342" spans="1:20" ht="12.75">
      <c r="A342" s="30">
        <v>25</v>
      </c>
      <c r="B342" s="41">
        <v>-1.8499992450778628</v>
      </c>
      <c r="C342">
        <v>0.51286</v>
      </c>
      <c r="D342">
        <v>0.56499</v>
      </c>
      <c r="E342">
        <v>0.58337</v>
      </c>
      <c r="F342">
        <v>0.59044</v>
      </c>
      <c r="G342">
        <v>0.59364</v>
      </c>
      <c r="H342">
        <v>0.59542</v>
      </c>
      <c r="I342">
        <v>0.59626</v>
      </c>
      <c r="J342">
        <v>0.59692</v>
      </c>
      <c r="K342">
        <v>0.59739</v>
      </c>
      <c r="M342">
        <f t="shared" si="114"/>
        <v>0.05213000000000001</v>
      </c>
      <c r="N342">
        <f t="shared" si="115"/>
        <v>0.018380000000000063</v>
      </c>
      <c r="O342">
        <f t="shared" si="116"/>
        <v>0.00706999999999991</v>
      </c>
      <c r="P342">
        <f t="shared" si="117"/>
        <v>0.0031999999999999806</v>
      </c>
      <c r="Q342">
        <f t="shared" si="118"/>
        <v>0.0017800000000000038</v>
      </c>
      <c r="R342">
        <f t="shared" si="119"/>
        <v>0.0008400000000000629</v>
      </c>
      <c r="S342">
        <f t="shared" si="120"/>
        <v>0.0006599999999999939</v>
      </c>
      <c r="T342">
        <f t="shared" si="121"/>
        <v>0.00046999999999997044</v>
      </c>
    </row>
    <row r="343" spans="1:20" ht="12.75">
      <c r="A343" s="30">
        <v>26</v>
      </c>
      <c r="B343" s="41">
        <v>-1.8000008748032033</v>
      </c>
      <c r="C343">
        <v>0.50806</v>
      </c>
      <c r="D343">
        <v>0.56251</v>
      </c>
      <c r="E343">
        <v>0.582</v>
      </c>
      <c r="F343">
        <v>0.58955</v>
      </c>
      <c r="G343">
        <v>0.593</v>
      </c>
      <c r="H343">
        <v>0.59493</v>
      </c>
      <c r="I343">
        <v>0.59586</v>
      </c>
      <c r="J343">
        <v>0.59659</v>
      </c>
      <c r="K343">
        <v>0.59711</v>
      </c>
      <c r="M343">
        <f t="shared" si="114"/>
        <v>0.05445</v>
      </c>
      <c r="N343">
        <f t="shared" si="115"/>
        <v>0.019490000000000007</v>
      </c>
      <c r="O343">
        <f t="shared" si="116"/>
        <v>0.007550000000000057</v>
      </c>
      <c r="P343">
        <f t="shared" si="117"/>
        <v>0.003449999999999953</v>
      </c>
      <c r="Q343">
        <f t="shared" si="118"/>
        <v>0.0019299999999999873</v>
      </c>
      <c r="R343">
        <f t="shared" si="119"/>
        <v>0.0009299999999999864</v>
      </c>
      <c r="S343">
        <f t="shared" si="120"/>
        <v>0.0007300000000000084</v>
      </c>
      <c r="T343">
        <f t="shared" si="121"/>
        <v>0.000520000000000076</v>
      </c>
    </row>
    <row r="344" spans="1:20" ht="12.75">
      <c r="A344" s="30">
        <v>27</v>
      </c>
      <c r="B344" s="41">
        <v>-1.7499998559187062</v>
      </c>
      <c r="C344">
        <v>0.50253</v>
      </c>
      <c r="D344">
        <v>0.55985</v>
      </c>
      <c r="E344">
        <v>0.58051</v>
      </c>
      <c r="F344">
        <v>0.58859</v>
      </c>
      <c r="G344">
        <v>0.59231</v>
      </c>
      <c r="H344">
        <v>0.59439</v>
      </c>
      <c r="I344">
        <v>0.59543</v>
      </c>
      <c r="J344">
        <v>0.59622</v>
      </c>
      <c r="K344">
        <v>0.5968</v>
      </c>
      <c r="M344">
        <f t="shared" si="114"/>
        <v>0.05731999999999993</v>
      </c>
      <c r="N344">
        <f t="shared" si="115"/>
        <v>0.02066000000000001</v>
      </c>
      <c r="O344">
        <f t="shared" si="116"/>
        <v>0.008079999999999976</v>
      </c>
      <c r="P344">
        <f t="shared" si="117"/>
        <v>0.0037200000000000566</v>
      </c>
      <c r="Q344">
        <f t="shared" si="118"/>
        <v>0.0020799999999999708</v>
      </c>
      <c r="R344">
        <f t="shared" si="119"/>
        <v>0.001040000000000041</v>
      </c>
      <c r="S344">
        <f t="shared" si="120"/>
        <v>0.0007899999999999574</v>
      </c>
      <c r="T344">
        <f t="shared" si="121"/>
        <v>0.0005800000000000249</v>
      </c>
    </row>
    <row r="345" spans="1:20" ht="12.75">
      <c r="A345" s="30">
        <v>28</v>
      </c>
      <c r="B345" s="41">
        <v>-1.7000005038830162</v>
      </c>
      <c r="C345">
        <v>0.49683</v>
      </c>
      <c r="D345">
        <v>0.557</v>
      </c>
      <c r="E345">
        <v>0.57889</v>
      </c>
      <c r="F345">
        <v>0.58752</v>
      </c>
      <c r="G345">
        <v>0.59154</v>
      </c>
      <c r="H345">
        <v>0.5938</v>
      </c>
      <c r="I345">
        <v>0.59495</v>
      </c>
      <c r="J345">
        <v>0.59582</v>
      </c>
      <c r="K345">
        <v>0.59645</v>
      </c>
      <c r="M345">
        <f t="shared" si="114"/>
        <v>0.06017000000000006</v>
      </c>
      <c r="N345">
        <f t="shared" si="115"/>
        <v>0.021889999999999965</v>
      </c>
      <c r="O345">
        <f t="shared" si="116"/>
        <v>0.008630000000000027</v>
      </c>
      <c r="P345">
        <f t="shared" si="117"/>
        <v>0.0040199999999999125</v>
      </c>
      <c r="Q345">
        <f t="shared" si="118"/>
        <v>0.0022600000000000398</v>
      </c>
      <c r="R345">
        <f t="shared" si="119"/>
        <v>0.0011499999999999844</v>
      </c>
      <c r="S345">
        <f t="shared" si="120"/>
        <v>0.0008700000000000374</v>
      </c>
      <c r="T345">
        <f t="shared" si="121"/>
        <v>0.0006300000000000194</v>
      </c>
    </row>
    <row r="346" spans="1:20" ht="12.75">
      <c r="A346" s="30">
        <v>29</v>
      </c>
      <c r="B346" s="41">
        <v>-1.6500002208734552</v>
      </c>
      <c r="C346">
        <v>0.4908</v>
      </c>
      <c r="D346">
        <v>0.55392</v>
      </c>
      <c r="E346">
        <v>0.57712</v>
      </c>
      <c r="F346">
        <v>0.58636</v>
      </c>
      <c r="G346">
        <v>0.59069</v>
      </c>
      <c r="H346">
        <v>0.59314</v>
      </c>
      <c r="I346">
        <v>0.59441</v>
      </c>
      <c r="J346">
        <v>0.59537</v>
      </c>
      <c r="K346">
        <v>0.59606</v>
      </c>
      <c r="M346">
        <f t="shared" si="114"/>
        <v>0.06311999999999995</v>
      </c>
      <c r="N346">
        <f t="shared" si="115"/>
        <v>0.0232</v>
      </c>
      <c r="O346">
        <f t="shared" si="116"/>
        <v>0.009240000000000026</v>
      </c>
      <c r="P346">
        <f t="shared" si="117"/>
        <v>0.004330000000000056</v>
      </c>
      <c r="Q346">
        <f t="shared" si="118"/>
        <v>0.002449999999999952</v>
      </c>
      <c r="R346">
        <f t="shared" si="119"/>
        <v>0.0012699999999999934</v>
      </c>
      <c r="S346">
        <f t="shared" si="120"/>
        <v>0.0009599999999999609</v>
      </c>
      <c r="T346">
        <f t="shared" si="121"/>
        <v>0.0006900000000000794</v>
      </c>
    </row>
    <row r="347" spans="1:20" ht="12.75">
      <c r="A347" s="30">
        <v>30</v>
      </c>
      <c r="B347" s="41">
        <v>-1.59999938302362</v>
      </c>
      <c r="C347">
        <v>0.4844</v>
      </c>
      <c r="D347">
        <v>0.55062</v>
      </c>
      <c r="E347">
        <v>0.5752</v>
      </c>
      <c r="F347">
        <v>0.58509</v>
      </c>
      <c r="G347">
        <v>0.58976</v>
      </c>
      <c r="H347">
        <v>0.59241</v>
      </c>
      <c r="I347">
        <v>0.59382</v>
      </c>
      <c r="J347">
        <v>0.59487</v>
      </c>
      <c r="K347">
        <v>0.59563</v>
      </c>
      <c r="M347">
        <f t="shared" si="114"/>
        <v>0.06622</v>
      </c>
      <c r="N347">
        <f t="shared" si="115"/>
        <v>0.024580000000000046</v>
      </c>
      <c r="O347">
        <f t="shared" si="116"/>
        <v>0.009889999999999954</v>
      </c>
      <c r="P347">
        <f t="shared" si="117"/>
        <v>0.004669999999999952</v>
      </c>
      <c r="Q347">
        <f t="shared" si="118"/>
        <v>0.002650000000000041</v>
      </c>
      <c r="R347">
        <f t="shared" si="119"/>
        <v>0.0014100000000000223</v>
      </c>
      <c r="S347">
        <f t="shared" si="120"/>
        <v>0.0010499999999999954</v>
      </c>
      <c r="T347">
        <f t="shared" si="121"/>
        <v>0.0007599999999999829</v>
      </c>
    </row>
    <row r="348" spans="1:20" ht="12.75">
      <c r="A348" s="30">
        <v>31</v>
      </c>
      <c r="B348" s="41">
        <v>-1.5500004516890253</v>
      </c>
      <c r="C348">
        <v>0.47764</v>
      </c>
      <c r="D348">
        <v>0.54707</v>
      </c>
      <c r="E348">
        <v>0.57311</v>
      </c>
      <c r="F348">
        <v>0.58369</v>
      </c>
      <c r="G348">
        <v>0.58873</v>
      </c>
      <c r="H348">
        <v>0.59161</v>
      </c>
      <c r="I348">
        <v>0.59316</v>
      </c>
      <c r="J348">
        <v>0.59432</v>
      </c>
      <c r="K348">
        <v>0.59515</v>
      </c>
      <c r="M348">
        <f t="shared" si="114"/>
        <v>0.06942999999999994</v>
      </c>
      <c r="N348">
        <f t="shared" si="115"/>
        <v>0.026040000000000063</v>
      </c>
      <c r="O348">
        <f t="shared" si="116"/>
        <v>0.010580000000000034</v>
      </c>
      <c r="P348">
        <f t="shared" si="117"/>
        <v>0.005039999999999933</v>
      </c>
      <c r="Q348">
        <f t="shared" si="118"/>
        <v>0.0028799999999999937</v>
      </c>
      <c r="R348">
        <f t="shared" si="119"/>
        <v>0.0015500000000000513</v>
      </c>
      <c r="S348">
        <f t="shared" si="120"/>
        <v>0.0011599999999999389</v>
      </c>
      <c r="T348">
        <f t="shared" si="121"/>
        <v>0.0008299999999999974</v>
      </c>
    </row>
    <row r="349" spans="1:20" ht="12.75">
      <c r="A349" s="30">
        <v>32</v>
      </c>
      <c r="B349" s="41">
        <v>-1.4999996786570646</v>
      </c>
      <c r="C349">
        <v>0.47052</v>
      </c>
      <c r="D349">
        <v>0.54326</v>
      </c>
      <c r="E349">
        <v>0.57084</v>
      </c>
      <c r="F349">
        <v>0.58215</v>
      </c>
      <c r="G349">
        <v>0.5876</v>
      </c>
      <c r="H349">
        <v>0.59072</v>
      </c>
      <c r="I349">
        <v>0.59243</v>
      </c>
      <c r="J349">
        <v>0.5937</v>
      </c>
      <c r="K349">
        <v>0.59462</v>
      </c>
      <c r="M349">
        <f t="shared" si="114"/>
        <v>0.07273999999999997</v>
      </c>
      <c r="N349">
        <f t="shared" si="115"/>
        <v>0.02758000000000005</v>
      </c>
      <c r="O349">
        <f t="shared" si="116"/>
        <v>0.011309999999999931</v>
      </c>
      <c r="P349">
        <f t="shared" si="117"/>
        <v>0.005450000000000066</v>
      </c>
      <c r="Q349">
        <f t="shared" si="118"/>
        <v>0.0031200000000000117</v>
      </c>
      <c r="R349">
        <f t="shared" si="119"/>
        <v>0.0017099999999999893</v>
      </c>
      <c r="S349">
        <f t="shared" si="120"/>
        <v>0.0012699999999999934</v>
      </c>
      <c r="T349">
        <f t="shared" si="121"/>
        <v>0.0009200000000000319</v>
      </c>
    </row>
    <row r="350" spans="1:20" ht="12.75">
      <c r="A350" s="30">
        <v>33</v>
      </c>
      <c r="B350" s="41">
        <v>-1.4500004764253318</v>
      </c>
      <c r="C350">
        <v>0.46302</v>
      </c>
      <c r="D350">
        <v>0.53917</v>
      </c>
      <c r="E350">
        <v>0.56837</v>
      </c>
      <c r="F350">
        <v>0.58047</v>
      </c>
      <c r="G350">
        <v>0.58635</v>
      </c>
      <c r="H350">
        <v>0.58973</v>
      </c>
      <c r="I350">
        <v>0.59163</v>
      </c>
      <c r="J350">
        <v>0.59302</v>
      </c>
      <c r="K350">
        <v>0.59403</v>
      </c>
      <c r="M350">
        <f t="shared" si="114"/>
        <v>0.07615000000000005</v>
      </c>
      <c r="N350">
        <f t="shared" si="115"/>
        <v>0.029200000000000004</v>
      </c>
      <c r="O350">
        <f t="shared" si="116"/>
        <v>0.0121</v>
      </c>
      <c r="P350">
        <f t="shared" si="117"/>
        <v>0.005879999999999996</v>
      </c>
      <c r="Q350">
        <f t="shared" si="118"/>
        <v>0.0033799999999999386</v>
      </c>
      <c r="R350">
        <f t="shared" si="119"/>
        <v>0.0019000000000000128</v>
      </c>
      <c r="S350">
        <f t="shared" si="120"/>
        <v>0.0013900000000000023</v>
      </c>
      <c r="T350">
        <f t="shared" si="121"/>
        <v>0.0010099999999999554</v>
      </c>
    </row>
    <row r="351" spans="1:20" ht="12.75">
      <c r="A351" s="30">
        <v>34</v>
      </c>
      <c r="B351" s="41">
        <v>-1.4000001860565798</v>
      </c>
      <c r="C351">
        <v>0.45511</v>
      </c>
      <c r="D351">
        <v>0.53477</v>
      </c>
      <c r="E351">
        <v>0.56568</v>
      </c>
      <c r="F351">
        <v>0.57863</v>
      </c>
      <c r="G351">
        <v>0.58498</v>
      </c>
      <c r="H351">
        <v>0.58865</v>
      </c>
      <c r="I351">
        <v>0.59073</v>
      </c>
      <c r="J351">
        <v>0.59227</v>
      </c>
      <c r="K351">
        <v>0.59338</v>
      </c>
      <c r="M351">
        <f aca="true" t="shared" si="122" ref="M351:M382">D351-C351</f>
        <v>0.07965999999999995</v>
      </c>
      <c r="N351">
        <f aca="true" t="shared" si="123" ref="N351:N382">E351-D351</f>
        <v>0.030909999999999993</v>
      </c>
      <c r="O351">
        <f aca="true" t="shared" si="124" ref="O351:O382">F351-E351</f>
        <v>0.012950000000000017</v>
      </c>
      <c r="P351">
        <f aca="true" t="shared" si="125" ref="P351:P382">G351-F351</f>
        <v>0.006350000000000078</v>
      </c>
      <c r="Q351">
        <f aca="true" t="shared" si="126" ref="Q351:Q382">H351-G351</f>
        <v>0.003669999999999951</v>
      </c>
      <c r="R351">
        <f aca="true" t="shared" si="127" ref="R351:R382">I351-H351</f>
        <v>0.0020799999999999708</v>
      </c>
      <c r="S351">
        <f aca="true" t="shared" si="128" ref="S351:S382">J351-I351</f>
        <v>0.0015399999999999858</v>
      </c>
      <c r="T351">
        <f aca="true" t="shared" si="129" ref="T351:T382">K351-J351</f>
        <v>0.0011100000000000554</v>
      </c>
    </row>
    <row r="352" spans="1:20" ht="12.75">
      <c r="A352" s="30">
        <v>35</v>
      </c>
      <c r="B352" s="41">
        <v>-1.3499996034631485</v>
      </c>
      <c r="C352">
        <v>0.44681</v>
      </c>
      <c r="D352">
        <v>0.53004</v>
      </c>
      <c r="E352">
        <v>0.56275</v>
      </c>
      <c r="F352">
        <v>0.57661</v>
      </c>
      <c r="G352">
        <v>0.58346</v>
      </c>
      <c r="H352">
        <v>0.58745</v>
      </c>
      <c r="I352">
        <v>0.58975</v>
      </c>
      <c r="J352">
        <v>0.59143</v>
      </c>
      <c r="K352">
        <v>0.59265</v>
      </c>
      <c r="M352">
        <f t="shared" si="122"/>
        <v>0.08322999999999997</v>
      </c>
      <c r="N352">
        <f t="shared" si="123"/>
        <v>0.03271000000000002</v>
      </c>
      <c r="O352">
        <f t="shared" si="124"/>
        <v>0.013859999999999983</v>
      </c>
      <c r="P352">
        <f t="shared" si="125"/>
        <v>0.006850000000000023</v>
      </c>
      <c r="Q352">
        <f t="shared" si="126"/>
        <v>0.003990000000000049</v>
      </c>
      <c r="R352">
        <f t="shared" si="127"/>
        <v>0.0022999999999999687</v>
      </c>
      <c r="S352">
        <f t="shared" si="128"/>
        <v>0.0016800000000000148</v>
      </c>
      <c r="T352">
        <f t="shared" si="129"/>
        <v>0.0012199999999999989</v>
      </c>
    </row>
    <row r="353" spans="1:20" ht="12.75">
      <c r="A353" s="30">
        <v>36</v>
      </c>
      <c r="B353" s="41">
        <v>-1.3000002024454176</v>
      </c>
      <c r="C353">
        <v>0.43809</v>
      </c>
      <c r="D353">
        <v>0.52497</v>
      </c>
      <c r="E353">
        <v>0.55957</v>
      </c>
      <c r="F353">
        <v>0.5744</v>
      </c>
      <c r="G353">
        <v>0.5818</v>
      </c>
      <c r="H353">
        <v>0.58612</v>
      </c>
      <c r="I353">
        <v>0.58865</v>
      </c>
      <c r="J353">
        <v>0.5905</v>
      </c>
      <c r="K353">
        <v>0.59184</v>
      </c>
      <c r="M353">
        <f t="shared" si="122"/>
        <v>0.08688000000000007</v>
      </c>
      <c r="N353">
        <f t="shared" si="123"/>
        <v>0.034599999999999964</v>
      </c>
      <c r="O353">
        <f t="shared" si="124"/>
        <v>0.01483000000000001</v>
      </c>
      <c r="P353">
        <f t="shared" si="125"/>
        <v>0.007399999999999962</v>
      </c>
      <c r="Q353">
        <f t="shared" si="126"/>
        <v>0.0043199999999999905</v>
      </c>
      <c r="R353">
        <f t="shared" si="127"/>
        <v>0.0025300000000000322</v>
      </c>
      <c r="S353">
        <f t="shared" si="128"/>
        <v>0.0018500000000000183</v>
      </c>
      <c r="T353">
        <f t="shared" si="129"/>
        <v>0.0013400000000000079</v>
      </c>
    </row>
    <row r="354" spans="1:20" ht="12.75">
      <c r="A354" s="30">
        <v>37</v>
      </c>
      <c r="B354" s="41">
        <v>-1.2500002511435826</v>
      </c>
      <c r="C354">
        <v>0.42894</v>
      </c>
      <c r="D354">
        <v>0.51953</v>
      </c>
      <c r="E354">
        <v>0.55611</v>
      </c>
      <c r="F354">
        <v>0.57197</v>
      </c>
      <c r="G354">
        <v>0.57996</v>
      </c>
      <c r="H354">
        <v>0.58466</v>
      </c>
      <c r="I354">
        <v>0.58744</v>
      </c>
      <c r="J354">
        <v>0.58946</v>
      </c>
      <c r="K354">
        <v>0.59095</v>
      </c>
      <c r="M354">
        <f t="shared" si="122"/>
        <v>0.09059000000000006</v>
      </c>
      <c r="N354">
        <f t="shared" si="123"/>
        <v>0.036579999999999946</v>
      </c>
      <c r="O354">
        <f t="shared" si="124"/>
        <v>0.015859999999999985</v>
      </c>
      <c r="P354">
        <f t="shared" si="125"/>
        <v>0.007990000000000053</v>
      </c>
      <c r="Q354">
        <f t="shared" si="126"/>
        <v>0.0046999999999999265</v>
      </c>
      <c r="R354">
        <f t="shared" si="127"/>
        <v>0.0027800000000000047</v>
      </c>
      <c r="S354">
        <f t="shared" si="128"/>
        <v>0.0020200000000000218</v>
      </c>
      <c r="T354">
        <f t="shared" si="129"/>
        <v>0.0014899999999999913</v>
      </c>
    </row>
    <row r="355" spans="1:20" ht="12.75">
      <c r="A355" s="30">
        <v>38</v>
      </c>
      <c r="B355" s="41">
        <v>-1.2000002371093532</v>
      </c>
      <c r="C355">
        <v>0.41935</v>
      </c>
      <c r="D355">
        <v>0.5137</v>
      </c>
      <c r="E355">
        <v>0.55235</v>
      </c>
      <c r="F355">
        <v>0.56931</v>
      </c>
      <c r="G355">
        <v>0.57794</v>
      </c>
      <c r="H355">
        <v>0.58304</v>
      </c>
      <c r="I355">
        <v>0.5861</v>
      </c>
      <c r="J355">
        <v>0.58832</v>
      </c>
      <c r="K355">
        <v>0.58995</v>
      </c>
      <c r="M355">
        <f t="shared" si="122"/>
        <v>0.09435000000000004</v>
      </c>
      <c r="N355">
        <f t="shared" si="123"/>
        <v>0.03864999999999996</v>
      </c>
      <c r="O355">
        <f t="shared" si="124"/>
        <v>0.016959999999999975</v>
      </c>
      <c r="P355">
        <f t="shared" si="125"/>
        <v>0.008630000000000027</v>
      </c>
      <c r="Q355">
        <f t="shared" si="126"/>
        <v>0.005099999999999993</v>
      </c>
      <c r="R355">
        <f t="shared" si="127"/>
        <v>0.0030599999999999516</v>
      </c>
      <c r="S355">
        <f t="shared" si="128"/>
        <v>0.0022199999999999998</v>
      </c>
      <c r="T355">
        <f t="shared" si="129"/>
        <v>0.0016300000000000203</v>
      </c>
    </row>
    <row r="356" spans="1:20" ht="12.75">
      <c r="A356" s="30">
        <v>39</v>
      </c>
      <c r="B356" s="41">
        <v>-1.1499998677289038</v>
      </c>
      <c r="C356">
        <v>0.40932</v>
      </c>
      <c r="D356">
        <v>0.50745</v>
      </c>
      <c r="E356">
        <v>0.54827</v>
      </c>
      <c r="F356">
        <v>0.5664</v>
      </c>
      <c r="G356">
        <v>0.57572</v>
      </c>
      <c r="H356">
        <v>0.58126</v>
      </c>
      <c r="I356">
        <v>0.58461</v>
      </c>
      <c r="J356">
        <v>0.58705</v>
      </c>
      <c r="K356">
        <v>0.58884</v>
      </c>
      <c r="M356">
        <f t="shared" si="122"/>
        <v>0.09812999999999994</v>
      </c>
      <c r="N356">
        <f t="shared" si="123"/>
        <v>0.04082000000000008</v>
      </c>
      <c r="O356">
        <f t="shared" si="124"/>
        <v>0.01812999999999998</v>
      </c>
      <c r="P356">
        <f t="shared" si="125"/>
        <v>0.009319999999999995</v>
      </c>
      <c r="Q356">
        <f t="shared" si="126"/>
        <v>0.005539999999999989</v>
      </c>
      <c r="R356">
        <f t="shared" si="127"/>
        <v>0.003349999999999964</v>
      </c>
      <c r="S356">
        <f t="shared" si="128"/>
        <v>0.0024399999999999977</v>
      </c>
      <c r="T356">
        <f t="shared" si="129"/>
        <v>0.0017900000000000693</v>
      </c>
    </row>
    <row r="357" spans="1:20" ht="12.75">
      <c r="A357" s="30">
        <v>40</v>
      </c>
      <c r="B357" s="41">
        <v>-1.100000128334196</v>
      </c>
      <c r="C357">
        <v>0.39884</v>
      </c>
      <c r="D357">
        <v>0.50075</v>
      </c>
      <c r="E357">
        <v>0.54384</v>
      </c>
      <c r="F357">
        <v>0.56322</v>
      </c>
      <c r="G357">
        <v>0.57327</v>
      </c>
      <c r="H357">
        <v>0.57929</v>
      </c>
      <c r="I357">
        <v>0.58297</v>
      </c>
      <c r="J357">
        <v>0.58564</v>
      </c>
      <c r="K357">
        <v>0.58762</v>
      </c>
      <c r="M357">
        <f t="shared" si="122"/>
        <v>0.10191000000000006</v>
      </c>
      <c r="N357">
        <f t="shared" si="123"/>
        <v>0.04308999999999996</v>
      </c>
      <c r="O357">
        <f t="shared" si="124"/>
        <v>0.019380000000000064</v>
      </c>
      <c r="P357">
        <f t="shared" si="125"/>
        <v>0.010049999999999892</v>
      </c>
      <c r="Q357">
        <f t="shared" si="126"/>
        <v>0.006020000000000025</v>
      </c>
      <c r="R357">
        <f t="shared" si="127"/>
        <v>0.0036800000000000166</v>
      </c>
      <c r="S357">
        <f t="shared" si="128"/>
        <v>0.002670000000000061</v>
      </c>
      <c r="T357">
        <f t="shared" si="129"/>
        <v>0.0019799999999999818</v>
      </c>
    </row>
    <row r="358" spans="1:20" ht="12.75">
      <c r="A358" s="30">
        <v>41</v>
      </c>
      <c r="B358" s="41">
        <v>-1.0499999698534153</v>
      </c>
      <c r="C358">
        <v>0.38791</v>
      </c>
      <c r="D358">
        <v>0.49359</v>
      </c>
      <c r="E358">
        <v>0.53903</v>
      </c>
      <c r="F358">
        <v>0.55973</v>
      </c>
      <c r="G358">
        <v>0.57058</v>
      </c>
      <c r="H358">
        <v>0.57711</v>
      </c>
      <c r="I358">
        <v>0.58115</v>
      </c>
      <c r="J358">
        <v>0.58408</v>
      </c>
      <c r="K358">
        <v>0.58625</v>
      </c>
      <c r="M358">
        <f t="shared" si="122"/>
        <v>0.10568</v>
      </c>
      <c r="N358">
        <f t="shared" si="123"/>
        <v>0.045440000000000036</v>
      </c>
      <c r="O358">
        <f t="shared" si="124"/>
        <v>0.02069999999999994</v>
      </c>
      <c r="P358">
        <f t="shared" si="125"/>
        <v>0.010850000000000026</v>
      </c>
      <c r="Q358">
        <f t="shared" si="126"/>
        <v>0.006530000000000036</v>
      </c>
      <c r="R358">
        <f t="shared" si="127"/>
        <v>0.0040400000000000436</v>
      </c>
      <c r="S358">
        <f t="shared" si="128"/>
        <v>0.002929999999999988</v>
      </c>
      <c r="T358">
        <f t="shared" si="129"/>
        <v>0.0021700000000000053</v>
      </c>
    </row>
    <row r="359" spans="1:20" ht="12.75">
      <c r="A359" s="30">
        <v>42</v>
      </c>
      <c r="B359" s="41">
        <v>-1</v>
      </c>
      <c r="C359">
        <v>0.37653</v>
      </c>
      <c r="D359">
        <v>0.48593</v>
      </c>
      <c r="E359">
        <v>0.53381</v>
      </c>
      <c r="F359">
        <v>0.55592</v>
      </c>
      <c r="G359">
        <v>0.56762</v>
      </c>
      <c r="H359">
        <v>0.57471</v>
      </c>
      <c r="I359">
        <v>0.57914</v>
      </c>
      <c r="J359">
        <v>0.58236</v>
      </c>
      <c r="K359">
        <v>0.58474</v>
      </c>
      <c r="M359">
        <f t="shared" si="122"/>
        <v>0.1094</v>
      </c>
      <c r="N359">
        <f t="shared" si="123"/>
        <v>0.047880000000000034</v>
      </c>
      <c r="O359">
        <f t="shared" si="124"/>
        <v>0.022109999999999963</v>
      </c>
      <c r="P359">
        <f t="shared" si="125"/>
        <v>0.011700000000000044</v>
      </c>
      <c r="Q359">
        <f t="shared" si="126"/>
        <v>0.007090000000000041</v>
      </c>
      <c r="R359">
        <f t="shared" si="127"/>
        <v>0.004429999999999934</v>
      </c>
      <c r="S359">
        <f t="shared" si="128"/>
        <v>0.0032200000000000006</v>
      </c>
      <c r="T359">
        <f t="shared" si="129"/>
        <v>0.0023800000000000487</v>
      </c>
    </row>
    <row r="360" spans="1:20" ht="12.75">
      <c r="A360" s="30">
        <v>43</v>
      </c>
      <c r="B360" s="41">
        <v>-0.9499994017142384</v>
      </c>
      <c r="C360">
        <v>0.3647</v>
      </c>
      <c r="D360">
        <v>0.47775</v>
      </c>
      <c r="E360">
        <v>0.52815</v>
      </c>
      <c r="F360">
        <v>0.55175</v>
      </c>
      <c r="G360">
        <v>0.56437</v>
      </c>
      <c r="H360">
        <v>0.57206</v>
      </c>
      <c r="I360">
        <v>0.57691</v>
      </c>
      <c r="J360">
        <v>0.58044</v>
      </c>
      <c r="K360">
        <v>0.58307</v>
      </c>
      <c r="M360">
        <f t="shared" si="122"/>
        <v>0.11304999999999998</v>
      </c>
      <c r="N360">
        <f t="shared" si="123"/>
        <v>0.0504</v>
      </c>
      <c r="O360">
        <f t="shared" si="124"/>
        <v>0.023599999999999954</v>
      </c>
      <c r="P360">
        <f t="shared" si="125"/>
        <v>0.012620000000000076</v>
      </c>
      <c r="Q360">
        <f t="shared" si="126"/>
        <v>0.007689999999999975</v>
      </c>
      <c r="R360">
        <f t="shared" si="127"/>
        <v>0.004850000000000021</v>
      </c>
      <c r="S360">
        <f t="shared" si="128"/>
        <v>0.003529999999999922</v>
      </c>
      <c r="T360">
        <f t="shared" si="129"/>
        <v>0.002630000000000021</v>
      </c>
    </row>
    <row r="361" spans="1:20" ht="12.75">
      <c r="A361" s="30">
        <v>44</v>
      </c>
      <c r="B361" s="41">
        <v>-0.8999984171986479</v>
      </c>
      <c r="C361">
        <v>0.35244</v>
      </c>
      <c r="D361">
        <v>0.46902</v>
      </c>
      <c r="E361">
        <v>0.52202</v>
      </c>
      <c r="F361">
        <v>0.5472</v>
      </c>
      <c r="G361">
        <v>0.5608</v>
      </c>
      <c r="H361">
        <v>0.56914</v>
      </c>
      <c r="I361">
        <v>0.57445</v>
      </c>
      <c r="J361">
        <v>0.57832</v>
      </c>
      <c r="K361">
        <v>0.58121</v>
      </c>
      <c r="M361">
        <f t="shared" si="122"/>
        <v>0.11658000000000002</v>
      </c>
      <c r="N361">
        <f t="shared" si="123"/>
        <v>0.05300000000000005</v>
      </c>
      <c r="O361">
        <f t="shared" si="124"/>
        <v>0.02517999999999998</v>
      </c>
      <c r="P361">
        <f t="shared" si="125"/>
        <v>0.013599999999999945</v>
      </c>
      <c r="Q361">
        <f t="shared" si="126"/>
        <v>0.008340000000000014</v>
      </c>
      <c r="R361">
        <f t="shared" si="127"/>
        <v>0.005310000000000037</v>
      </c>
      <c r="S361">
        <f t="shared" si="128"/>
        <v>0.003869999999999929</v>
      </c>
      <c r="T361">
        <f t="shared" si="129"/>
        <v>0.002890000000000059</v>
      </c>
    </row>
    <row r="362" spans="1:20" ht="12.75">
      <c r="A362" s="30">
        <v>45</v>
      </c>
      <c r="B362" s="41">
        <v>-0.8499992450778628</v>
      </c>
      <c r="C362">
        <v>0.33976</v>
      </c>
      <c r="D362">
        <v>0.45972</v>
      </c>
      <c r="E362">
        <v>0.51539</v>
      </c>
      <c r="F362">
        <v>0.54223</v>
      </c>
      <c r="G362">
        <v>0.55688</v>
      </c>
      <c r="H362">
        <v>0.56593</v>
      </c>
      <c r="I362">
        <v>0.57174</v>
      </c>
      <c r="J362">
        <v>0.57598</v>
      </c>
      <c r="K362">
        <v>0.57914</v>
      </c>
      <c r="M362">
        <f t="shared" si="122"/>
        <v>0.11996000000000001</v>
      </c>
      <c r="N362">
        <f t="shared" si="123"/>
        <v>0.05567</v>
      </c>
      <c r="O362">
        <f t="shared" si="124"/>
        <v>0.026839999999999975</v>
      </c>
      <c r="P362">
        <f t="shared" si="125"/>
        <v>0.014650000000000052</v>
      </c>
      <c r="Q362">
        <f t="shared" si="126"/>
        <v>0.009050000000000002</v>
      </c>
      <c r="R362">
        <f t="shared" si="127"/>
        <v>0.005809999999999982</v>
      </c>
      <c r="S362">
        <f t="shared" si="128"/>
        <v>0.0042400000000000215</v>
      </c>
      <c r="T362">
        <f t="shared" si="129"/>
        <v>0.0031599999999999406</v>
      </c>
    </row>
    <row r="363" spans="1:20" ht="12.75">
      <c r="A363" s="30">
        <v>46</v>
      </c>
      <c r="B363" s="41">
        <v>-0.8000008748032034</v>
      </c>
      <c r="C363">
        <v>0.32668</v>
      </c>
      <c r="D363">
        <v>0.44983</v>
      </c>
      <c r="E363">
        <v>0.50822</v>
      </c>
      <c r="F363">
        <v>0.5368</v>
      </c>
      <c r="G363">
        <v>0.55258</v>
      </c>
      <c r="H363">
        <v>0.56239</v>
      </c>
      <c r="I363">
        <v>0.56874</v>
      </c>
      <c r="J363">
        <v>0.57338</v>
      </c>
      <c r="K363">
        <v>0.57686</v>
      </c>
      <c r="M363">
        <f t="shared" si="122"/>
        <v>0.12314999999999998</v>
      </c>
      <c r="N363">
        <f t="shared" si="123"/>
        <v>0.05839</v>
      </c>
      <c r="O363">
        <f t="shared" si="124"/>
        <v>0.02858000000000005</v>
      </c>
      <c r="P363">
        <f t="shared" si="125"/>
        <v>0.015779999999999905</v>
      </c>
      <c r="Q363">
        <f t="shared" si="126"/>
        <v>0.009809999999999985</v>
      </c>
      <c r="R363">
        <f t="shared" si="127"/>
        <v>0.006350000000000078</v>
      </c>
      <c r="S363">
        <f t="shared" si="128"/>
        <v>0.0046399999999999775</v>
      </c>
      <c r="T363">
        <f t="shared" si="129"/>
        <v>0.0034800000000000386</v>
      </c>
    </row>
    <row r="364" spans="1:20" ht="12.75">
      <c r="A364" s="30">
        <v>47</v>
      </c>
      <c r="B364" s="41">
        <v>-0.7499998559187063</v>
      </c>
      <c r="C364">
        <v>0.31322</v>
      </c>
      <c r="D364">
        <v>0.43933</v>
      </c>
      <c r="E364">
        <v>0.50048</v>
      </c>
      <c r="F364">
        <v>0.53089</v>
      </c>
      <c r="G364">
        <v>0.54786</v>
      </c>
      <c r="H364">
        <v>0.55849</v>
      </c>
      <c r="I364">
        <v>0.56543</v>
      </c>
      <c r="J364">
        <v>0.57051</v>
      </c>
      <c r="K364">
        <v>0.57433</v>
      </c>
      <c r="M364">
        <f t="shared" si="122"/>
        <v>0.12611</v>
      </c>
      <c r="N364">
        <f t="shared" si="123"/>
        <v>0.06115000000000004</v>
      </c>
      <c r="O364">
        <f t="shared" si="124"/>
        <v>0.030409999999999937</v>
      </c>
      <c r="P364">
        <f t="shared" si="125"/>
        <v>0.01697000000000004</v>
      </c>
      <c r="Q364">
        <f t="shared" si="126"/>
        <v>0.010630000000000028</v>
      </c>
      <c r="R364">
        <f t="shared" si="127"/>
        <v>0.006939999999999946</v>
      </c>
      <c r="S364">
        <f t="shared" si="128"/>
        <v>0.005079999999999973</v>
      </c>
      <c r="T364">
        <f t="shared" si="129"/>
        <v>0.0038200000000000456</v>
      </c>
    </row>
    <row r="365" spans="1:20" ht="12.75">
      <c r="A365" s="30">
        <v>48</v>
      </c>
      <c r="B365" s="41">
        <v>-0.7000005038830162</v>
      </c>
      <c r="C365">
        <v>0.29942</v>
      </c>
      <c r="D365">
        <v>0.4282</v>
      </c>
      <c r="E365">
        <v>0.49213</v>
      </c>
      <c r="F365">
        <v>0.52445</v>
      </c>
      <c r="G365">
        <v>0.5427</v>
      </c>
      <c r="H365">
        <v>0.5542</v>
      </c>
      <c r="I365">
        <v>0.56178</v>
      </c>
      <c r="J365">
        <v>0.56734</v>
      </c>
      <c r="K365">
        <v>0.57152</v>
      </c>
      <c r="M365">
        <f t="shared" si="122"/>
        <v>0.12878</v>
      </c>
      <c r="N365">
        <f t="shared" si="123"/>
        <v>0.06392999999999999</v>
      </c>
      <c r="O365">
        <f t="shared" si="124"/>
        <v>0.03231999999999996</v>
      </c>
      <c r="P365">
        <f t="shared" si="125"/>
        <v>0.01824999999999999</v>
      </c>
      <c r="Q365">
        <f t="shared" si="126"/>
        <v>0.011500000000000066</v>
      </c>
      <c r="R365">
        <f t="shared" si="127"/>
        <v>0.00757999999999992</v>
      </c>
      <c r="S365">
        <f t="shared" si="128"/>
        <v>0.005560000000000009</v>
      </c>
      <c r="T365">
        <f t="shared" si="129"/>
        <v>0.0041800000000000725</v>
      </c>
    </row>
    <row r="366" spans="1:20" ht="12.75">
      <c r="A366" s="30">
        <v>49</v>
      </c>
      <c r="B366" s="41">
        <v>-0.6500002208734551</v>
      </c>
      <c r="C366">
        <v>0.2853</v>
      </c>
      <c r="D366">
        <v>0.41642</v>
      </c>
      <c r="E366">
        <v>0.48314</v>
      </c>
      <c r="F366">
        <v>0.51745</v>
      </c>
      <c r="G366">
        <v>0.53704</v>
      </c>
      <c r="H366">
        <v>0.54949</v>
      </c>
      <c r="I366">
        <v>0.55775</v>
      </c>
      <c r="J366">
        <v>0.56383</v>
      </c>
      <c r="K366">
        <v>0.56842</v>
      </c>
      <c r="M366">
        <f t="shared" si="122"/>
        <v>0.13112000000000001</v>
      </c>
      <c r="N366">
        <f t="shared" si="123"/>
        <v>0.06672</v>
      </c>
      <c r="O366">
        <f t="shared" si="124"/>
        <v>0.03430999999999995</v>
      </c>
      <c r="P366">
        <f t="shared" si="125"/>
        <v>0.019589999999999996</v>
      </c>
      <c r="Q366">
        <f t="shared" si="126"/>
        <v>0.012450000000000072</v>
      </c>
      <c r="R366">
        <f t="shared" si="127"/>
        <v>0.008259999999999934</v>
      </c>
      <c r="S366">
        <f t="shared" si="128"/>
        <v>0.006080000000000085</v>
      </c>
      <c r="T366">
        <f t="shared" si="129"/>
        <v>0.004589999999999983</v>
      </c>
    </row>
    <row r="367" spans="1:20" ht="12.75">
      <c r="A367" s="30">
        <v>50</v>
      </c>
      <c r="B367" s="41">
        <v>-0.5999993830236201</v>
      </c>
      <c r="C367">
        <v>0.27093</v>
      </c>
      <c r="D367">
        <v>0.40398</v>
      </c>
      <c r="E367">
        <v>0.47347</v>
      </c>
      <c r="F367">
        <v>0.50984</v>
      </c>
      <c r="G367">
        <v>0.53086</v>
      </c>
      <c r="H367">
        <v>0.54431</v>
      </c>
      <c r="I367">
        <v>0.55332</v>
      </c>
      <c r="J367">
        <v>0.55996</v>
      </c>
      <c r="K367">
        <v>0.56499</v>
      </c>
      <c r="M367">
        <f t="shared" si="122"/>
        <v>0.13305</v>
      </c>
      <c r="N367">
        <f t="shared" si="123"/>
        <v>0.06949</v>
      </c>
      <c r="O367">
        <f t="shared" si="124"/>
        <v>0.03636999999999996</v>
      </c>
      <c r="P367">
        <f t="shared" si="125"/>
        <v>0.02102000000000004</v>
      </c>
      <c r="Q367">
        <f t="shared" si="126"/>
        <v>0.013449999999999962</v>
      </c>
      <c r="R367">
        <f t="shared" si="127"/>
        <v>0.009010000000000074</v>
      </c>
      <c r="S367">
        <f t="shared" si="128"/>
        <v>0.006639999999999979</v>
      </c>
      <c r="T367">
        <f t="shared" si="129"/>
        <v>0.005029999999999979</v>
      </c>
    </row>
    <row r="368" spans="1:20" ht="12.75">
      <c r="A368" s="30">
        <v>51</v>
      </c>
      <c r="B368" s="41">
        <v>-0.5500004516890253</v>
      </c>
      <c r="C368">
        <v>0.25633</v>
      </c>
      <c r="D368">
        <v>0.39089</v>
      </c>
      <c r="E368">
        <v>0.4631</v>
      </c>
      <c r="F368">
        <v>0.50158</v>
      </c>
      <c r="G368">
        <v>0.5241</v>
      </c>
      <c r="H368">
        <v>0.53863</v>
      </c>
      <c r="I368">
        <v>0.54844</v>
      </c>
      <c r="J368">
        <v>0.55569</v>
      </c>
      <c r="K368">
        <v>0.56119</v>
      </c>
      <c r="M368">
        <f t="shared" si="122"/>
        <v>0.13456</v>
      </c>
      <c r="N368">
        <f t="shared" si="123"/>
        <v>0.07221</v>
      </c>
      <c r="O368">
        <f t="shared" si="124"/>
        <v>0.038480000000000014</v>
      </c>
      <c r="P368">
        <f t="shared" si="125"/>
        <v>0.022519999999999984</v>
      </c>
      <c r="Q368">
        <f t="shared" si="126"/>
        <v>0.014530000000000043</v>
      </c>
      <c r="R368">
        <f t="shared" si="127"/>
        <v>0.009809999999999985</v>
      </c>
      <c r="S368">
        <f t="shared" si="128"/>
        <v>0.007249999999999979</v>
      </c>
      <c r="T368">
        <f t="shared" si="129"/>
        <v>0.005499999999999949</v>
      </c>
    </row>
    <row r="369" spans="1:20" ht="12.75">
      <c r="A369" s="30">
        <v>52</v>
      </c>
      <c r="B369" s="41">
        <v>-0.4999996786570647</v>
      </c>
      <c r="C369">
        <v>0.24158</v>
      </c>
      <c r="D369">
        <v>0.37713</v>
      </c>
      <c r="E369">
        <v>0.45199</v>
      </c>
      <c r="F369">
        <v>0.49264</v>
      </c>
      <c r="G369">
        <v>0.51673</v>
      </c>
      <c r="H369">
        <v>0.53241</v>
      </c>
      <c r="I369">
        <v>0.54307</v>
      </c>
      <c r="J369">
        <v>0.55098</v>
      </c>
      <c r="K369">
        <v>0.557</v>
      </c>
      <c r="M369">
        <f t="shared" si="122"/>
        <v>0.13555000000000003</v>
      </c>
      <c r="N369">
        <f t="shared" si="123"/>
        <v>0.07485999999999998</v>
      </c>
      <c r="O369">
        <f t="shared" si="124"/>
        <v>0.04065000000000002</v>
      </c>
      <c r="P369">
        <f t="shared" si="125"/>
        <v>0.02409</v>
      </c>
      <c r="Q369">
        <f t="shared" si="126"/>
        <v>0.015680000000000027</v>
      </c>
      <c r="R369">
        <f t="shared" si="127"/>
        <v>0.010660000000000003</v>
      </c>
      <c r="S369">
        <f t="shared" si="128"/>
        <v>0.007909999999999973</v>
      </c>
      <c r="T369">
        <f t="shared" si="129"/>
        <v>0.006020000000000025</v>
      </c>
    </row>
    <row r="370" spans="1:20" ht="12.75">
      <c r="A370" s="30">
        <v>53</v>
      </c>
      <c r="B370" s="41">
        <v>-0.45000047642533186</v>
      </c>
      <c r="C370">
        <v>0.22673</v>
      </c>
      <c r="D370">
        <v>0.36274</v>
      </c>
      <c r="E370">
        <v>0.44011</v>
      </c>
      <c r="F370">
        <v>0.48297</v>
      </c>
      <c r="G370">
        <v>0.50871</v>
      </c>
      <c r="H370">
        <v>0.52559</v>
      </c>
      <c r="I370">
        <v>0.53717</v>
      </c>
      <c r="J370">
        <v>0.54579</v>
      </c>
      <c r="K370">
        <v>0.55238</v>
      </c>
      <c r="M370">
        <f t="shared" si="122"/>
        <v>0.13601000000000002</v>
      </c>
      <c r="N370">
        <f t="shared" si="123"/>
        <v>0.07737</v>
      </c>
      <c r="O370">
        <f t="shared" si="124"/>
        <v>0.04286000000000001</v>
      </c>
      <c r="P370">
        <f t="shared" si="125"/>
        <v>0.025739999999999985</v>
      </c>
      <c r="Q370">
        <f t="shared" si="126"/>
        <v>0.016880000000000006</v>
      </c>
      <c r="R370">
        <f t="shared" si="127"/>
        <v>0.011580000000000035</v>
      </c>
      <c r="S370">
        <f t="shared" si="128"/>
        <v>0.008619999999999961</v>
      </c>
      <c r="T370">
        <f t="shared" si="129"/>
        <v>0.006589999999999985</v>
      </c>
    </row>
    <row r="371" spans="1:20" ht="12.75">
      <c r="A371" s="30">
        <v>54</v>
      </c>
      <c r="B371" s="41">
        <v>-0.40000018605657994</v>
      </c>
      <c r="C371">
        <v>0.21185</v>
      </c>
      <c r="D371">
        <v>0.34771</v>
      </c>
      <c r="E371">
        <v>0.42744</v>
      </c>
      <c r="F371">
        <v>0.47253</v>
      </c>
      <c r="G371">
        <v>0.49998</v>
      </c>
      <c r="H371">
        <v>0.51814</v>
      </c>
      <c r="I371">
        <v>0.5307</v>
      </c>
      <c r="J371">
        <v>0.54008</v>
      </c>
      <c r="K371">
        <v>0.54727</v>
      </c>
      <c r="M371">
        <f t="shared" si="122"/>
        <v>0.13586</v>
      </c>
      <c r="N371">
        <f t="shared" si="123"/>
        <v>0.07972999999999997</v>
      </c>
      <c r="O371">
        <f t="shared" si="124"/>
        <v>0.04509000000000002</v>
      </c>
      <c r="P371">
        <f t="shared" si="125"/>
        <v>0.027449999999999974</v>
      </c>
      <c r="Q371">
        <f t="shared" si="126"/>
        <v>0.018160000000000065</v>
      </c>
      <c r="R371">
        <f t="shared" si="127"/>
        <v>0.012559999999999905</v>
      </c>
      <c r="S371">
        <f t="shared" si="128"/>
        <v>0.009380000000000055</v>
      </c>
      <c r="T371">
        <f t="shared" si="129"/>
        <v>0.00719000000000003</v>
      </c>
    </row>
    <row r="372" spans="1:20" ht="12.75">
      <c r="A372" s="30">
        <v>55</v>
      </c>
      <c r="B372" s="41">
        <v>-0.34999960346314835</v>
      </c>
      <c r="C372">
        <v>0.19703</v>
      </c>
      <c r="D372">
        <v>0.33209</v>
      </c>
      <c r="E372">
        <v>0.41397</v>
      </c>
      <c r="F372">
        <v>0.46128</v>
      </c>
      <c r="G372">
        <v>0.49049</v>
      </c>
      <c r="H372">
        <v>0.51001</v>
      </c>
      <c r="I372">
        <v>0.5236</v>
      </c>
      <c r="J372">
        <v>0.5338</v>
      </c>
      <c r="K372">
        <v>0.54165</v>
      </c>
      <c r="M372">
        <f t="shared" si="122"/>
        <v>0.13505999999999999</v>
      </c>
      <c r="N372">
        <f t="shared" si="123"/>
        <v>0.08188000000000001</v>
      </c>
      <c r="O372">
        <f t="shared" si="124"/>
        <v>0.04731000000000002</v>
      </c>
      <c r="P372">
        <f t="shared" si="125"/>
        <v>0.029209999999999958</v>
      </c>
      <c r="Q372">
        <f t="shared" si="126"/>
        <v>0.019519999999999982</v>
      </c>
      <c r="R372">
        <f t="shared" si="127"/>
        <v>0.013589999999999991</v>
      </c>
      <c r="S372">
        <f t="shared" si="128"/>
        <v>0.010200000000000098</v>
      </c>
      <c r="T372">
        <f t="shared" si="129"/>
        <v>0.007849999999999913</v>
      </c>
    </row>
    <row r="373" spans="1:20" ht="12.75">
      <c r="A373" s="30">
        <v>56</v>
      </c>
      <c r="B373" s="41">
        <v>-0.3000002024454176</v>
      </c>
      <c r="C373">
        <v>0.18232</v>
      </c>
      <c r="D373">
        <v>0.3159</v>
      </c>
      <c r="E373">
        <v>0.39969</v>
      </c>
      <c r="F373">
        <v>0.4492</v>
      </c>
      <c r="G373">
        <v>0.48022</v>
      </c>
      <c r="H373">
        <v>0.50114</v>
      </c>
      <c r="I373">
        <v>0.51584</v>
      </c>
      <c r="J373">
        <v>0.52691</v>
      </c>
      <c r="K373">
        <v>0.53546</v>
      </c>
      <c r="M373">
        <f t="shared" si="122"/>
        <v>0.13358</v>
      </c>
      <c r="N373">
        <f t="shared" si="123"/>
        <v>0.08378999999999998</v>
      </c>
      <c r="O373">
        <f t="shared" si="124"/>
        <v>0.04951</v>
      </c>
      <c r="P373">
        <f t="shared" si="125"/>
        <v>0.031019999999999992</v>
      </c>
      <c r="Q373">
        <f t="shared" si="126"/>
        <v>0.02092000000000005</v>
      </c>
      <c r="R373">
        <f t="shared" si="127"/>
        <v>0.014699999999999935</v>
      </c>
      <c r="S373">
        <f t="shared" si="128"/>
        <v>0.011070000000000024</v>
      </c>
      <c r="T373">
        <f t="shared" si="129"/>
        <v>0.008550000000000058</v>
      </c>
    </row>
    <row r="374" spans="1:20" ht="12.75">
      <c r="A374" s="30">
        <v>57</v>
      </c>
      <c r="B374" s="41">
        <v>-0.25000025114358254</v>
      </c>
      <c r="C374">
        <v>0.16783</v>
      </c>
      <c r="D374">
        <v>0.29921</v>
      </c>
      <c r="E374">
        <v>0.3846</v>
      </c>
      <c r="F374">
        <v>0.43625</v>
      </c>
      <c r="G374">
        <v>0.46911</v>
      </c>
      <c r="H374">
        <v>0.49149</v>
      </c>
      <c r="I374">
        <v>0.50736</v>
      </c>
      <c r="J374">
        <v>0.51935</v>
      </c>
      <c r="K374">
        <v>0.52866</v>
      </c>
      <c r="M374">
        <f t="shared" si="122"/>
        <v>0.13137999999999997</v>
      </c>
      <c r="N374">
        <f t="shared" si="123"/>
        <v>0.08539000000000002</v>
      </c>
      <c r="O374">
        <f t="shared" si="124"/>
        <v>0.05165000000000003</v>
      </c>
      <c r="P374">
        <f t="shared" si="125"/>
        <v>0.03286</v>
      </c>
      <c r="Q374">
        <f t="shared" si="126"/>
        <v>0.022379999999999955</v>
      </c>
      <c r="R374">
        <f t="shared" si="127"/>
        <v>0.01587000000000005</v>
      </c>
      <c r="S374">
        <f t="shared" si="128"/>
        <v>0.011989999999999945</v>
      </c>
      <c r="T374">
        <f t="shared" si="129"/>
        <v>0.00931000000000004</v>
      </c>
    </row>
    <row r="375" spans="1:20" ht="12.75">
      <c r="A375" s="30">
        <v>58</v>
      </c>
      <c r="B375" s="41">
        <v>-0.20000023710935327</v>
      </c>
      <c r="C375">
        <v>0.15362</v>
      </c>
      <c r="D375">
        <v>0.28208</v>
      </c>
      <c r="E375">
        <v>0.36871</v>
      </c>
      <c r="F375">
        <v>0.42241</v>
      </c>
      <c r="G375">
        <v>0.45712</v>
      </c>
      <c r="H375">
        <v>0.48102</v>
      </c>
      <c r="I375">
        <v>0.4981</v>
      </c>
      <c r="J375">
        <v>0.51108</v>
      </c>
      <c r="K375">
        <v>0.52119</v>
      </c>
      <c r="M375">
        <f t="shared" si="122"/>
        <v>0.12846</v>
      </c>
      <c r="N375">
        <f t="shared" si="123"/>
        <v>0.08662999999999998</v>
      </c>
      <c r="O375">
        <f t="shared" si="124"/>
        <v>0.053700000000000025</v>
      </c>
      <c r="P375">
        <f t="shared" si="125"/>
        <v>0.03471000000000002</v>
      </c>
      <c r="Q375">
        <f t="shared" si="126"/>
        <v>0.023899999999999977</v>
      </c>
      <c r="R375">
        <f t="shared" si="127"/>
        <v>0.017079999999999984</v>
      </c>
      <c r="S375">
        <f t="shared" si="128"/>
        <v>0.012979999999999992</v>
      </c>
      <c r="T375">
        <f t="shared" si="129"/>
        <v>0.010110000000000063</v>
      </c>
    </row>
    <row r="376" spans="1:20" ht="12.75">
      <c r="A376" s="30">
        <v>59</v>
      </c>
      <c r="B376" s="41">
        <v>-0.14999986772890395</v>
      </c>
      <c r="C376">
        <v>0.13979</v>
      </c>
      <c r="D376">
        <v>0.26458</v>
      </c>
      <c r="E376">
        <v>0.35204</v>
      </c>
      <c r="F376">
        <v>0.40766</v>
      </c>
      <c r="G376">
        <v>0.44422</v>
      </c>
      <c r="H376">
        <v>0.46967</v>
      </c>
      <c r="I376">
        <v>0.48802</v>
      </c>
      <c r="J376">
        <v>0.50204</v>
      </c>
      <c r="K376">
        <v>0.51301</v>
      </c>
      <c r="M376">
        <f t="shared" si="122"/>
        <v>0.12478999999999998</v>
      </c>
      <c r="N376">
        <f t="shared" si="123"/>
        <v>0.08746000000000004</v>
      </c>
      <c r="O376">
        <f t="shared" si="124"/>
        <v>0.05562</v>
      </c>
      <c r="P376">
        <f t="shared" si="125"/>
        <v>0.03655999999999998</v>
      </c>
      <c r="Q376">
        <f t="shared" si="126"/>
        <v>0.025449999999999973</v>
      </c>
      <c r="R376">
        <f t="shared" si="127"/>
        <v>0.018350000000000033</v>
      </c>
      <c r="S376">
        <f t="shared" si="128"/>
        <v>0.014020000000000032</v>
      </c>
      <c r="T376">
        <f t="shared" si="129"/>
        <v>0.010969999999999924</v>
      </c>
    </row>
    <row r="377" spans="1:20" ht="12.75">
      <c r="A377" s="30">
        <v>60</v>
      </c>
      <c r="B377" s="41">
        <v>-0.10000012833419589</v>
      </c>
      <c r="C377">
        <v>0.12642</v>
      </c>
      <c r="D377">
        <v>0.24681</v>
      </c>
      <c r="E377">
        <v>0.33464</v>
      </c>
      <c r="F377">
        <v>0.392</v>
      </c>
      <c r="G377">
        <v>0.43038</v>
      </c>
      <c r="H377">
        <v>0.4574</v>
      </c>
      <c r="I377">
        <v>0.47707</v>
      </c>
      <c r="J377">
        <v>0.49217</v>
      </c>
      <c r="K377">
        <v>0.50406</v>
      </c>
      <c r="M377">
        <f t="shared" si="122"/>
        <v>0.12039</v>
      </c>
      <c r="N377">
        <f t="shared" si="123"/>
        <v>0.08782999999999999</v>
      </c>
      <c r="O377">
        <f t="shared" si="124"/>
        <v>0.05736000000000002</v>
      </c>
      <c r="P377">
        <f t="shared" si="125"/>
        <v>0.03837999999999997</v>
      </c>
      <c r="Q377">
        <f t="shared" si="126"/>
        <v>0.02701999999999999</v>
      </c>
      <c r="R377">
        <f t="shared" si="127"/>
        <v>0.01967000000000002</v>
      </c>
      <c r="S377">
        <f t="shared" si="128"/>
        <v>0.015100000000000002</v>
      </c>
      <c r="T377">
        <f t="shared" si="129"/>
        <v>0.011889999999999956</v>
      </c>
    </row>
    <row r="378" spans="1:20" ht="12.75">
      <c r="A378" s="30">
        <v>61</v>
      </c>
      <c r="B378" s="41">
        <v>-0.04999996985341518</v>
      </c>
      <c r="C378">
        <v>0.11358</v>
      </c>
      <c r="D378">
        <v>0.22888</v>
      </c>
      <c r="E378">
        <v>0.31655</v>
      </c>
      <c r="F378">
        <v>0.37544</v>
      </c>
      <c r="G378">
        <v>0.41557</v>
      </c>
      <c r="H378">
        <v>0.44418</v>
      </c>
      <c r="I378">
        <v>0.4652</v>
      </c>
      <c r="J378">
        <v>0.48144</v>
      </c>
      <c r="K378">
        <v>0.49428</v>
      </c>
      <c r="M378">
        <f t="shared" si="122"/>
        <v>0.1153</v>
      </c>
      <c r="N378">
        <f t="shared" si="123"/>
        <v>0.08767</v>
      </c>
      <c r="O378">
        <f t="shared" si="124"/>
        <v>0.05889</v>
      </c>
      <c r="P378">
        <f t="shared" si="125"/>
        <v>0.04013</v>
      </c>
      <c r="Q378">
        <f t="shared" si="126"/>
        <v>0.028610000000000024</v>
      </c>
      <c r="R378">
        <f t="shared" si="127"/>
        <v>0.021019999999999983</v>
      </c>
      <c r="S378">
        <f t="shared" si="128"/>
        <v>0.016239999999999977</v>
      </c>
      <c r="T378">
        <f t="shared" si="129"/>
        <v>0.012840000000000018</v>
      </c>
    </row>
    <row r="379" spans="1:20" ht="12.75">
      <c r="A379" s="30">
        <v>62</v>
      </c>
      <c r="B379" s="41">
        <v>0</v>
      </c>
      <c r="C379">
        <v>0.10134</v>
      </c>
      <c r="D379">
        <v>0.21089</v>
      </c>
      <c r="E379">
        <v>0.29785</v>
      </c>
      <c r="F379">
        <v>0.358</v>
      </c>
      <c r="G379">
        <v>0.39979</v>
      </c>
      <c r="H379">
        <v>0.42997</v>
      </c>
      <c r="I379">
        <v>0.45237</v>
      </c>
      <c r="J379">
        <v>0.46978</v>
      </c>
      <c r="K379">
        <v>0.48362</v>
      </c>
      <c r="M379">
        <f t="shared" si="122"/>
        <v>0.10955</v>
      </c>
      <c r="N379">
        <f t="shared" si="123"/>
        <v>0.08696000000000001</v>
      </c>
      <c r="O379">
        <f t="shared" si="124"/>
        <v>0.06014999999999998</v>
      </c>
      <c r="P379">
        <f t="shared" si="125"/>
        <v>0.041789999999999994</v>
      </c>
      <c r="Q379">
        <f t="shared" si="126"/>
        <v>0.03018000000000004</v>
      </c>
      <c r="R379">
        <f t="shared" si="127"/>
        <v>0.022399999999999975</v>
      </c>
      <c r="S379">
        <f t="shared" si="128"/>
        <v>0.01740999999999998</v>
      </c>
      <c r="T379">
        <f t="shared" si="129"/>
        <v>0.013840000000000019</v>
      </c>
    </row>
    <row r="380" spans="1:20" ht="12.75">
      <c r="A380" s="30">
        <v>63</v>
      </c>
      <c r="B380" s="41">
        <v>0.05000059828576171</v>
      </c>
      <c r="C380">
        <v>0.08979</v>
      </c>
      <c r="D380">
        <v>0.19298</v>
      </c>
      <c r="E380">
        <v>0.27863</v>
      </c>
      <c r="F380">
        <v>0.33973</v>
      </c>
      <c r="G380">
        <v>0.38305</v>
      </c>
      <c r="H380">
        <v>0.41476</v>
      </c>
      <c r="I380">
        <v>0.43854</v>
      </c>
      <c r="J380">
        <v>0.45715</v>
      </c>
      <c r="K380">
        <v>0.47203</v>
      </c>
      <c r="M380">
        <f t="shared" si="122"/>
        <v>0.10319000000000002</v>
      </c>
      <c r="N380">
        <f t="shared" si="123"/>
        <v>0.08564999999999998</v>
      </c>
      <c r="O380">
        <f t="shared" si="124"/>
        <v>0.06109999999999999</v>
      </c>
      <c r="P380">
        <f t="shared" si="125"/>
        <v>0.043320000000000025</v>
      </c>
      <c r="Q380">
        <f t="shared" si="126"/>
        <v>0.031710000000000016</v>
      </c>
      <c r="R380">
        <f t="shared" si="127"/>
        <v>0.023779999999999968</v>
      </c>
      <c r="S380">
        <f t="shared" si="128"/>
        <v>0.018610000000000015</v>
      </c>
      <c r="T380">
        <f t="shared" si="129"/>
        <v>0.014880000000000004</v>
      </c>
    </row>
    <row r="381" spans="1:20" ht="12.75">
      <c r="A381" s="30">
        <v>64</v>
      </c>
      <c r="B381" s="41">
        <v>0.10000158280135207</v>
      </c>
      <c r="C381">
        <v>0.07896</v>
      </c>
      <c r="D381">
        <v>0.1753</v>
      </c>
      <c r="E381">
        <v>0.25901</v>
      </c>
      <c r="F381">
        <v>0.32068</v>
      </c>
      <c r="G381">
        <v>0.36535</v>
      </c>
      <c r="H381">
        <v>0.39852</v>
      </c>
      <c r="I381">
        <v>0.42368</v>
      </c>
      <c r="J381">
        <v>0.44351</v>
      </c>
      <c r="K381">
        <v>0.45945</v>
      </c>
      <c r="M381">
        <f t="shared" si="122"/>
        <v>0.09634000000000001</v>
      </c>
      <c r="N381">
        <f t="shared" si="123"/>
        <v>0.08371</v>
      </c>
      <c r="O381">
        <f t="shared" si="124"/>
        <v>0.06167</v>
      </c>
      <c r="P381">
        <f t="shared" si="125"/>
        <v>0.04466999999999999</v>
      </c>
      <c r="Q381">
        <f t="shared" si="126"/>
        <v>0.03316999999999998</v>
      </c>
      <c r="R381">
        <f t="shared" si="127"/>
        <v>0.025160000000000016</v>
      </c>
      <c r="S381">
        <f t="shared" si="128"/>
        <v>0.019830000000000014</v>
      </c>
      <c r="T381">
        <f t="shared" si="129"/>
        <v>0.01594000000000001</v>
      </c>
    </row>
    <row r="382" spans="1:20" ht="12.75">
      <c r="A382" s="30">
        <v>65</v>
      </c>
      <c r="B382" s="41">
        <v>0.15000075492213713</v>
      </c>
      <c r="C382">
        <v>0.0689</v>
      </c>
      <c r="D382">
        <v>0.15797</v>
      </c>
      <c r="E382">
        <v>0.2391</v>
      </c>
      <c r="F382">
        <v>0.30093</v>
      </c>
      <c r="G382">
        <v>0.34673</v>
      </c>
      <c r="H382">
        <v>0.38127</v>
      </c>
      <c r="I382">
        <v>0.40777</v>
      </c>
      <c r="J382">
        <v>0.42883</v>
      </c>
      <c r="K382">
        <v>0.44586</v>
      </c>
      <c r="M382">
        <f t="shared" si="122"/>
        <v>0.08907</v>
      </c>
      <c r="N382">
        <f t="shared" si="123"/>
        <v>0.08113000000000001</v>
      </c>
      <c r="O382">
        <f t="shared" si="124"/>
        <v>0.06182999999999997</v>
      </c>
      <c r="P382">
        <f t="shared" si="125"/>
        <v>0.04580000000000001</v>
      </c>
      <c r="Q382">
        <f t="shared" si="126"/>
        <v>0.034540000000000015</v>
      </c>
      <c r="R382">
        <f t="shared" si="127"/>
        <v>0.026500000000000024</v>
      </c>
      <c r="S382">
        <f t="shared" si="128"/>
        <v>0.021059999999999968</v>
      </c>
      <c r="T382">
        <f t="shared" si="129"/>
        <v>0.01702999999999999</v>
      </c>
    </row>
    <row r="383" spans="1:20" ht="12.75">
      <c r="A383" s="30">
        <v>66</v>
      </c>
      <c r="B383" s="41">
        <v>0.19999912519679666</v>
      </c>
      <c r="C383">
        <v>0.05965</v>
      </c>
      <c r="D383">
        <v>0.14116</v>
      </c>
      <c r="E383">
        <v>0.21908</v>
      </c>
      <c r="F383">
        <v>0.28059</v>
      </c>
      <c r="G383">
        <v>0.32726</v>
      </c>
      <c r="H383">
        <v>0.36303</v>
      </c>
      <c r="I383">
        <v>0.39082</v>
      </c>
      <c r="J383">
        <v>0.41308</v>
      </c>
      <c r="K383">
        <v>0.43121</v>
      </c>
      <c r="M383">
        <f aca="true" t="shared" si="130" ref="M383:M419">D383-C383</f>
        <v>0.08151</v>
      </c>
      <c r="N383">
        <f aca="true" t="shared" si="131" ref="N383:N419">E383-D383</f>
        <v>0.07791999999999999</v>
      </c>
      <c r="O383">
        <f aca="true" t="shared" si="132" ref="O383:O419">F383-E383</f>
        <v>0.06151000000000001</v>
      </c>
      <c r="P383">
        <f aca="true" t="shared" si="133" ref="P383:P419">G383-F383</f>
        <v>0.04666999999999999</v>
      </c>
      <c r="Q383">
        <f aca="true" t="shared" si="134" ref="Q383:Q419">H383-G383</f>
        <v>0.035770000000000024</v>
      </c>
      <c r="R383">
        <f aca="true" t="shared" si="135" ref="R383:R419">I383-H383</f>
        <v>0.02778999999999998</v>
      </c>
      <c r="S383">
        <f aca="true" t="shared" si="136" ref="S383:S419">J383-I383</f>
        <v>0.022260000000000002</v>
      </c>
      <c r="T383">
        <f aca="true" t="shared" si="137" ref="T383:T419">K383-J383</f>
        <v>0.01812999999999998</v>
      </c>
    </row>
    <row r="384" spans="1:20" ht="12.75">
      <c r="A384" s="30">
        <v>67</v>
      </c>
      <c r="B384" s="41">
        <v>0.2500001440812937</v>
      </c>
      <c r="C384">
        <v>0.05122</v>
      </c>
      <c r="D384">
        <v>0.12499</v>
      </c>
      <c r="E384">
        <v>0.19909</v>
      </c>
      <c r="F384">
        <v>0.25979</v>
      </c>
      <c r="G384">
        <v>0.30701</v>
      </c>
      <c r="H384">
        <v>0.34384</v>
      </c>
      <c r="I384">
        <v>0.37282</v>
      </c>
      <c r="J384">
        <v>0.39626</v>
      </c>
      <c r="K384">
        <v>0.41548</v>
      </c>
      <c r="M384">
        <f t="shared" si="130"/>
        <v>0.07377</v>
      </c>
      <c r="N384">
        <f t="shared" si="131"/>
        <v>0.07409999999999999</v>
      </c>
      <c r="O384">
        <f t="shared" si="132"/>
        <v>0.06070000000000003</v>
      </c>
      <c r="P384">
        <f t="shared" si="133"/>
        <v>0.047219999999999984</v>
      </c>
      <c r="Q384">
        <f t="shared" si="134"/>
        <v>0.036829999999999974</v>
      </c>
      <c r="R384">
        <f t="shared" si="135"/>
        <v>0.028980000000000006</v>
      </c>
      <c r="S384">
        <f t="shared" si="136"/>
        <v>0.023440000000000016</v>
      </c>
      <c r="T384">
        <f t="shared" si="137"/>
        <v>0.019220000000000015</v>
      </c>
    </row>
    <row r="385" spans="1:20" ht="12.75">
      <c r="A385" s="30">
        <v>68</v>
      </c>
      <c r="B385" s="41">
        <v>0.2999994961169838</v>
      </c>
      <c r="C385">
        <v>0.04362</v>
      </c>
      <c r="D385">
        <v>0.10962</v>
      </c>
      <c r="E385">
        <v>0.17934</v>
      </c>
      <c r="F385">
        <v>0.23868</v>
      </c>
      <c r="G385">
        <v>0.2861</v>
      </c>
      <c r="H385">
        <v>0.32377</v>
      </c>
      <c r="I385">
        <v>0.35382</v>
      </c>
      <c r="J385">
        <v>0.37836</v>
      </c>
      <c r="K385">
        <v>0.39864</v>
      </c>
      <c r="M385">
        <f t="shared" si="130"/>
        <v>0.066</v>
      </c>
      <c r="N385">
        <f t="shared" si="131"/>
        <v>0.06972</v>
      </c>
      <c r="O385">
        <f t="shared" si="132"/>
        <v>0.059340000000000004</v>
      </c>
      <c r="P385">
        <f t="shared" si="133"/>
        <v>0.04742000000000002</v>
      </c>
      <c r="Q385">
        <f t="shared" si="134"/>
        <v>0.03766999999999998</v>
      </c>
      <c r="R385">
        <f t="shared" si="135"/>
        <v>0.03005000000000002</v>
      </c>
      <c r="S385">
        <f t="shared" si="136"/>
        <v>0.02453999999999995</v>
      </c>
      <c r="T385">
        <f t="shared" si="137"/>
        <v>0.02028000000000002</v>
      </c>
    </row>
    <row r="386" spans="1:20" ht="12.75">
      <c r="A386" s="30">
        <v>69</v>
      </c>
      <c r="B386" s="41">
        <v>0.34999977912654484</v>
      </c>
      <c r="C386">
        <v>0.03684</v>
      </c>
      <c r="D386">
        <v>0.09517</v>
      </c>
      <c r="E386">
        <v>0.16</v>
      </c>
      <c r="F386">
        <v>0.21744</v>
      </c>
      <c r="G386">
        <v>0.26465</v>
      </c>
      <c r="H386">
        <v>0.3029</v>
      </c>
      <c r="I386">
        <v>0.33387</v>
      </c>
      <c r="J386">
        <v>0.35942</v>
      </c>
      <c r="K386">
        <v>0.38072</v>
      </c>
      <c r="M386">
        <f t="shared" si="130"/>
        <v>0.05833000000000001</v>
      </c>
      <c r="N386">
        <f t="shared" si="131"/>
        <v>0.06483</v>
      </c>
      <c r="O386">
        <f t="shared" si="132"/>
        <v>0.05743999999999999</v>
      </c>
      <c r="P386">
        <f t="shared" si="133"/>
        <v>0.04721</v>
      </c>
      <c r="Q386">
        <f t="shared" si="134"/>
        <v>0.038250000000000006</v>
      </c>
      <c r="R386">
        <f t="shared" si="135"/>
        <v>0.030969999999999998</v>
      </c>
      <c r="S386">
        <f t="shared" si="136"/>
        <v>0.025550000000000017</v>
      </c>
      <c r="T386">
        <f t="shared" si="137"/>
        <v>0.021299999999999986</v>
      </c>
    </row>
    <row r="387" spans="1:20" ht="12.75">
      <c r="A387" s="30">
        <v>70</v>
      </c>
      <c r="B387" s="41">
        <v>0.40000061697637995</v>
      </c>
      <c r="C387">
        <v>0.03086</v>
      </c>
      <c r="D387">
        <v>0.08175</v>
      </c>
      <c r="E387">
        <v>0.14127</v>
      </c>
      <c r="F387">
        <v>0.19627</v>
      </c>
      <c r="G387">
        <v>0.24284</v>
      </c>
      <c r="H387">
        <v>0.28136</v>
      </c>
      <c r="I387">
        <v>0.31305</v>
      </c>
      <c r="J387">
        <v>0.33949</v>
      </c>
      <c r="K387">
        <v>0.36173</v>
      </c>
      <c r="M387">
        <f t="shared" si="130"/>
        <v>0.050890000000000005</v>
      </c>
      <c r="N387">
        <f t="shared" si="131"/>
        <v>0.05952</v>
      </c>
      <c r="O387">
        <f t="shared" si="132"/>
        <v>0.05499999999999999</v>
      </c>
      <c r="P387">
        <f t="shared" si="133"/>
        <v>0.04657</v>
      </c>
      <c r="Q387">
        <f t="shared" si="134"/>
        <v>0.03852</v>
      </c>
      <c r="R387">
        <f t="shared" si="135"/>
        <v>0.031689999999999996</v>
      </c>
      <c r="S387">
        <f t="shared" si="136"/>
        <v>0.02644000000000002</v>
      </c>
      <c r="T387">
        <f t="shared" si="137"/>
        <v>0.022239999999999982</v>
      </c>
    </row>
    <row r="388" spans="1:20" ht="12.75">
      <c r="A388" s="30">
        <v>71</v>
      </c>
      <c r="B388" s="41">
        <v>0.4499995483109746</v>
      </c>
      <c r="C388">
        <v>0.02563</v>
      </c>
      <c r="D388">
        <v>0.06944</v>
      </c>
      <c r="E388">
        <v>0.12336</v>
      </c>
      <c r="F388">
        <v>0.17539</v>
      </c>
      <c r="G388">
        <v>0.22084</v>
      </c>
      <c r="H388">
        <v>0.2593</v>
      </c>
      <c r="I388">
        <v>0.29146</v>
      </c>
      <c r="J388">
        <v>0.31864</v>
      </c>
      <c r="K388">
        <v>0.34172</v>
      </c>
      <c r="M388">
        <f t="shared" si="130"/>
        <v>0.04381</v>
      </c>
      <c r="N388">
        <f t="shared" si="131"/>
        <v>0.053919999999999996</v>
      </c>
      <c r="O388">
        <f t="shared" si="132"/>
        <v>0.05202999999999999</v>
      </c>
      <c r="P388">
        <f t="shared" si="133"/>
        <v>0.04545000000000002</v>
      </c>
      <c r="Q388">
        <f t="shared" si="134"/>
        <v>0.038459999999999966</v>
      </c>
      <c r="R388">
        <f t="shared" si="135"/>
        <v>0.03216000000000002</v>
      </c>
      <c r="S388">
        <f t="shared" si="136"/>
        <v>0.027179999999999982</v>
      </c>
      <c r="T388">
        <f t="shared" si="137"/>
        <v>0.023080000000000045</v>
      </c>
    </row>
    <row r="389" spans="1:20" ht="12.75">
      <c r="A389" s="30">
        <v>72</v>
      </c>
      <c r="B389" s="41">
        <v>0.5000003213429353</v>
      </c>
      <c r="C389">
        <v>0.02112</v>
      </c>
      <c r="D389">
        <v>0.05832</v>
      </c>
      <c r="E389">
        <v>0.10645</v>
      </c>
      <c r="F389">
        <v>0.15502</v>
      </c>
      <c r="G389">
        <v>0.19889</v>
      </c>
      <c r="H389">
        <v>0.2369</v>
      </c>
      <c r="I389">
        <v>0.26927</v>
      </c>
      <c r="J389">
        <v>0.29697</v>
      </c>
      <c r="K389">
        <v>0.32076</v>
      </c>
      <c r="M389">
        <f t="shared" si="130"/>
        <v>0.0372</v>
      </c>
      <c r="N389">
        <f t="shared" si="131"/>
        <v>0.048130000000000006</v>
      </c>
      <c r="O389">
        <f t="shared" si="132"/>
        <v>0.04856999999999999</v>
      </c>
      <c r="P389">
        <f t="shared" si="133"/>
        <v>0.04387000000000002</v>
      </c>
      <c r="Q389">
        <f t="shared" si="134"/>
        <v>0.03800999999999999</v>
      </c>
      <c r="R389">
        <f t="shared" si="135"/>
        <v>0.03237000000000001</v>
      </c>
      <c r="S389">
        <f t="shared" si="136"/>
        <v>0.027700000000000002</v>
      </c>
      <c r="T389">
        <f t="shared" si="137"/>
        <v>0.023789999999999978</v>
      </c>
    </row>
    <row r="390" spans="1:20" ht="12.75">
      <c r="A390" s="30">
        <v>73</v>
      </c>
      <c r="B390" s="41">
        <v>0.5499995235746682</v>
      </c>
      <c r="C390">
        <v>0.01727</v>
      </c>
      <c r="D390">
        <v>0.0484</v>
      </c>
      <c r="E390">
        <v>0.0907</v>
      </c>
      <c r="F390">
        <v>0.1354</v>
      </c>
      <c r="G390">
        <v>0.17721</v>
      </c>
      <c r="H390">
        <v>0.21437</v>
      </c>
      <c r="I390">
        <v>0.24663</v>
      </c>
      <c r="J390">
        <v>0.27464</v>
      </c>
      <c r="K390">
        <v>0.29896</v>
      </c>
      <c r="M390">
        <f t="shared" si="130"/>
        <v>0.031129999999999998</v>
      </c>
      <c r="N390">
        <f t="shared" si="131"/>
        <v>0.042300000000000004</v>
      </c>
      <c r="O390">
        <f t="shared" si="132"/>
        <v>0.04469999999999999</v>
      </c>
      <c r="P390">
        <f t="shared" si="133"/>
        <v>0.041810000000000014</v>
      </c>
      <c r="Q390">
        <f t="shared" si="134"/>
        <v>0.03716</v>
      </c>
      <c r="R390">
        <f t="shared" si="135"/>
        <v>0.03225999999999998</v>
      </c>
      <c r="S390">
        <f t="shared" si="136"/>
        <v>0.028010000000000007</v>
      </c>
      <c r="T390">
        <f t="shared" si="137"/>
        <v>0.02432000000000001</v>
      </c>
    </row>
    <row r="391" spans="1:20" ht="12.75">
      <c r="A391" s="30">
        <v>74</v>
      </c>
      <c r="B391" s="41">
        <v>0.5999998139434201</v>
      </c>
      <c r="C391">
        <v>0.01401</v>
      </c>
      <c r="D391">
        <v>0.03969</v>
      </c>
      <c r="E391">
        <v>0.07626</v>
      </c>
      <c r="F391">
        <v>0.11676</v>
      </c>
      <c r="G391">
        <v>0.15606</v>
      </c>
      <c r="H391">
        <v>0.19195</v>
      </c>
      <c r="I391">
        <v>0.22375</v>
      </c>
      <c r="J391">
        <v>0.25181</v>
      </c>
      <c r="K391">
        <v>0.27646</v>
      </c>
      <c r="M391">
        <f t="shared" si="130"/>
        <v>0.02568</v>
      </c>
      <c r="N391">
        <f t="shared" si="131"/>
        <v>0.03656999999999999</v>
      </c>
      <c r="O391">
        <f t="shared" si="132"/>
        <v>0.04050000000000001</v>
      </c>
      <c r="P391">
        <f t="shared" si="133"/>
        <v>0.0393</v>
      </c>
      <c r="Q391">
        <f t="shared" si="134"/>
        <v>0.035890000000000005</v>
      </c>
      <c r="R391">
        <f t="shared" si="135"/>
        <v>0.031799999999999995</v>
      </c>
      <c r="S391">
        <f t="shared" si="136"/>
        <v>0.028059999999999974</v>
      </c>
      <c r="T391">
        <f t="shared" si="137"/>
        <v>0.024650000000000005</v>
      </c>
    </row>
    <row r="392" spans="1:20" ht="12.75">
      <c r="A392" s="30">
        <v>75</v>
      </c>
      <c r="B392" s="41">
        <v>0.6500003965368517</v>
      </c>
      <c r="C392">
        <v>0.01129</v>
      </c>
      <c r="D392">
        <v>0.03216</v>
      </c>
      <c r="E392">
        <v>0.06322</v>
      </c>
      <c r="F392">
        <v>0.09931</v>
      </c>
      <c r="G392">
        <v>0.1357</v>
      </c>
      <c r="H392">
        <v>0.1699</v>
      </c>
      <c r="I392">
        <v>0.20088</v>
      </c>
      <c r="J392">
        <v>0.22868</v>
      </c>
      <c r="K392">
        <v>0.25344</v>
      </c>
      <c r="M392">
        <f t="shared" si="130"/>
        <v>0.02087</v>
      </c>
      <c r="N392">
        <f t="shared" si="131"/>
        <v>0.031059999999999997</v>
      </c>
      <c r="O392">
        <f t="shared" si="132"/>
        <v>0.03609</v>
      </c>
      <c r="P392">
        <f t="shared" si="133"/>
        <v>0.03638999999999999</v>
      </c>
      <c r="Q392">
        <f t="shared" si="134"/>
        <v>0.03420000000000001</v>
      </c>
      <c r="R392">
        <f t="shared" si="135"/>
        <v>0.030980000000000008</v>
      </c>
      <c r="S392">
        <f t="shared" si="136"/>
        <v>0.02779999999999999</v>
      </c>
      <c r="T392">
        <f t="shared" si="137"/>
        <v>0.024760000000000004</v>
      </c>
    </row>
    <row r="393" spans="1:20" ht="12.75">
      <c r="A393" s="30">
        <v>76</v>
      </c>
      <c r="B393" s="41">
        <v>0.6999997975545824</v>
      </c>
      <c r="C393">
        <v>0.00905</v>
      </c>
      <c r="D393">
        <v>0.02576</v>
      </c>
      <c r="E393">
        <v>0.05166</v>
      </c>
      <c r="F393">
        <v>0.08323</v>
      </c>
      <c r="G393">
        <v>0.11637</v>
      </c>
      <c r="H393">
        <v>0.14848</v>
      </c>
      <c r="I393">
        <v>0.17828</v>
      </c>
      <c r="J393">
        <v>0.2055</v>
      </c>
      <c r="K393">
        <v>0.2301</v>
      </c>
      <c r="M393">
        <f t="shared" si="130"/>
        <v>0.016710000000000003</v>
      </c>
      <c r="N393">
        <f t="shared" si="131"/>
        <v>0.025899999999999996</v>
      </c>
      <c r="O393">
        <f t="shared" si="132"/>
        <v>0.03157</v>
      </c>
      <c r="P393">
        <f t="shared" si="133"/>
        <v>0.03314</v>
      </c>
      <c r="Q393">
        <f t="shared" si="134"/>
        <v>0.03211</v>
      </c>
      <c r="R393">
        <f t="shared" si="135"/>
        <v>0.029799999999999993</v>
      </c>
      <c r="S393">
        <f t="shared" si="136"/>
        <v>0.027219999999999994</v>
      </c>
      <c r="T393">
        <f t="shared" si="137"/>
        <v>0.02460000000000001</v>
      </c>
    </row>
    <row r="394" spans="1:20" ht="12.75">
      <c r="A394" s="30">
        <v>77</v>
      </c>
      <c r="B394" s="41">
        <v>0.7499997488564175</v>
      </c>
      <c r="C394">
        <v>0.0072</v>
      </c>
      <c r="D394">
        <v>0.02041</v>
      </c>
      <c r="E394">
        <v>0.04159</v>
      </c>
      <c r="F394">
        <v>0.06868</v>
      </c>
      <c r="G394">
        <v>0.09831</v>
      </c>
      <c r="H394">
        <v>0.12799</v>
      </c>
      <c r="I394">
        <v>0.15623</v>
      </c>
      <c r="J394">
        <v>0.18253</v>
      </c>
      <c r="K394">
        <v>0.20669</v>
      </c>
      <c r="M394">
        <f t="shared" si="130"/>
        <v>0.013210000000000001</v>
      </c>
      <c r="N394">
        <f t="shared" si="131"/>
        <v>0.02118</v>
      </c>
      <c r="O394">
        <f t="shared" si="132"/>
        <v>0.027090000000000003</v>
      </c>
      <c r="P394">
        <f t="shared" si="133"/>
        <v>0.02962999999999999</v>
      </c>
      <c r="Q394">
        <f t="shared" si="134"/>
        <v>0.029679999999999998</v>
      </c>
      <c r="R394">
        <f t="shared" si="135"/>
        <v>0.028240000000000015</v>
      </c>
      <c r="S394">
        <f t="shared" si="136"/>
        <v>0.02629999999999999</v>
      </c>
      <c r="T394">
        <f t="shared" si="137"/>
        <v>0.024160000000000015</v>
      </c>
    </row>
    <row r="395" spans="1:20" ht="12.75">
      <c r="A395" s="30">
        <v>78</v>
      </c>
      <c r="B395" s="41">
        <v>0.7999997628906467</v>
      </c>
      <c r="C395">
        <v>0.00571</v>
      </c>
      <c r="D395">
        <v>0.016</v>
      </c>
      <c r="E395">
        <v>0.03299</v>
      </c>
      <c r="F395">
        <v>0.05574</v>
      </c>
      <c r="G395">
        <v>0.08173</v>
      </c>
      <c r="H395">
        <v>0.10867</v>
      </c>
      <c r="I395">
        <v>0.13501</v>
      </c>
      <c r="J395">
        <v>0.16007</v>
      </c>
      <c r="K395">
        <v>0.18348</v>
      </c>
      <c r="M395">
        <f t="shared" si="130"/>
        <v>0.01029</v>
      </c>
      <c r="N395">
        <f t="shared" si="131"/>
        <v>0.016989999999999998</v>
      </c>
      <c r="O395">
        <f t="shared" si="132"/>
        <v>0.02275</v>
      </c>
      <c r="P395">
        <f t="shared" si="133"/>
        <v>0.02599</v>
      </c>
      <c r="Q395">
        <f t="shared" si="134"/>
        <v>0.026940000000000006</v>
      </c>
      <c r="R395">
        <f t="shared" si="135"/>
        <v>0.02633999999999999</v>
      </c>
      <c r="S395">
        <f t="shared" si="136"/>
        <v>0.02506</v>
      </c>
      <c r="T395">
        <f t="shared" si="137"/>
        <v>0.023410000000000014</v>
      </c>
    </row>
    <row r="396" spans="1:20" ht="12.75">
      <c r="A396" s="30">
        <v>79</v>
      </c>
      <c r="B396" s="41">
        <v>0.850000132271096</v>
      </c>
      <c r="C396">
        <v>0.00451</v>
      </c>
      <c r="D396">
        <v>0.01243</v>
      </c>
      <c r="E396">
        <v>0.02578</v>
      </c>
      <c r="F396">
        <v>0.04449</v>
      </c>
      <c r="G396">
        <v>0.0668</v>
      </c>
      <c r="H396">
        <v>0.09077</v>
      </c>
      <c r="I396">
        <v>0.11491</v>
      </c>
      <c r="J396">
        <v>0.1384</v>
      </c>
      <c r="K396">
        <v>0.16076</v>
      </c>
      <c r="M396">
        <f t="shared" si="130"/>
        <v>0.00792</v>
      </c>
      <c r="N396">
        <f t="shared" si="131"/>
        <v>0.01335</v>
      </c>
      <c r="O396">
        <f t="shared" si="132"/>
        <v>0.01871</v>
      </c>
      <c r="P396">
        <f t="shared" si="133"/>
        <v>0.022309999999999997</v>
      </c>
      <c r="Q396">
        <f t="shared" si="134"/>
        <v>0.023970000000000005</v>
      </c>
      <c r="R396">
        <f t="shared" si="135"/>
        <v>0.024139999999999995</v>
      </c>
      <c r="S396">
        <f t="shared" si="136"/>
        <v>0.023489999999999997</v>
      </c>
      <c r="T396">
        <f t="shared" si="137"/>
        <v>0.02235999999999999</v>
      </c>
    </row>
    <row r="397" spans="1:20" ht="12.75">
      <c r="A397" s="30">
        <v>80</v>
      </c>
      <c r="B397" s="41">
        <v>0.8999998716658041</v>
      </c>
      <c r="C397">
        <v>0.00354</v>
      </c>
      <c r="D397">
        <v>0.00958</v>
      </c>
      <c r="E397">
        <v>0.01988</v>
      </c>
      <c r="F397">
        <v>0.03489</v>
      </c>
      <c r="G397">
        <v>0.05361</v>
      </c>
      <c r="H397">
        <v>0.0745</v>
      </c>
      <c r="I397">
        <v>0.09619</v>
      </c>
      <c r="J397">
        <v>0.11784</v>
      </c>
      <c r="K397">
        <v>0.13885</v>
      </c>
      <c r="M397">
        <f t="shared" si="130"/>
        <v>0.00604</v>
      </c>
      <c r="N397">
        <f t="shared" si="131"/>
        <v>0.010299999999999998</v>
      </c>
      <c r="O397">
        <f t="shared" si="132"/>
        <v>0.015009999999999999</v>
      </c>
      <c r="P397">
        <f t="shared" si="133"/>
        <v>0.01872</v>
      </c>
      <c r="Q397">
        <f t="shared" si="134"/>
        <v>0.02089</v>
      </c>
      <c r="R397">
        <f t="shared" si="135"/>
        <v>0.02169</v>
      </c>
      <c r="S397">
        <f t="shared" si="136"/>
        <v>0.021650000000000003</v>
      </c>
      <c r="T397">
        <f t="shared" si="137"/>
        <v>0.02101</v>
      </c>
    </row>
    <row r="398" spans="1:20" ht="12.75">
      <c r="A398" s="30">
        <v>81</v>
      </c>
      <c r="B398" s="41">
        <v>0.9500000301465847</v>
      </c>
      <c r="C398">
        <v>0.00278</v>
      </c>
      <c r="D398">
        <v>0.00734</v>
      </c>
      <c r="E398">
        <v>0.01513</v>
      </c>
      <c r="F398">
        <v>0.0269</v>
      </c>
      <c r="G398">
        <v>0.04223</v>
      </c>
      <c r="H398">
        <v>0.06001</v>
      </c>
      <c r="I398">
        <v>0.0791</v>
      </c>
      <c r="J398">
        <v>0.09864</v>
      </c>
      <c r="K398">
        <v>0.11804</v>
      </c>
      <c r="M398">
        <f t="shared" si="130"/>
        <v>0.00456</v>
      </c>
      <c r="N398">
        <f t="shared" si="131"/>
        <v>0.007789999999999999</v>
      </c>
      <c r="O398">
        <f t="shared" si="132"/>
        <v>0.011770000000000001</v>
      </c>
      <c r="P398">
        <f t="shared" si="133"/>
        <v>0.015329999999999996</v>
      </c>
      <c r="Q398">
        <f t="shared" si="134"/>
        <v>0.017780000000000004</v>
      </c>
      <c r="R398">
        <f t="shared" si="135"/>
        <v>0.019090000000000003</v>
      </c>
      <c r="S398">
        <f t="shared" si="136"/>
        <v>0.019540000000000002</v>
      </c>
      <c r="T398">
        <f t="shared" si="137"/>
        <v>0.0194</v>
      </c>
    </row>
    <row r="399" spans="1:20" ht="12.75">
      <c r="A399" s="30">
        <v>82</v>
      </c>
      <c r="B399" s="41">
        <v>1</v>
      </c>
      <c r="C399">
        <v>0.00218</v>
      </c>
      <c r="D399">
        <v>0.0056</v>
      </c>
      <c r="E399">
        <v>0.01139</v>
      </c>
      <c r="F399">
        <v>0.02039</v>
      </c>
      <c r="G399">
        <v>0.03262</v>
      </c>
      <c r="H399">
        <v>0.04739</v>
      </c>
      <c r="I399">
        <v>0.06379</v>
      </c>
      <c r="J399">
        <v>0.08107</v>
      </c>
      <c r="K399">
        <v>0.09863</v>
      </c>
      <c r="M399">
        <f t="shared" si="130"/>
        <v>0.00342</v>
      </c>
      <c r="N399">
        <f t="shared" si="131"/>
        <v>0.005790000000000001</v>
      </c>
      <c r="O399">
        <f t="shared" si="132"/>
        <v>0.008999999999999998</v>
      </c>
      <c r="P399">
        <f t="shared" si="133"/>
        <v>0.012230000000000005</v>
      </c>
      <c r="Q399">
        <f t="shared" si="134"/>
        <v>0.014769999999999998</v>
      </c>
      <c r="R399">
        <f t="shared" si="135"/>
        <v>0.016399999999999998</v>
      </c>
      <c r="S399">
        <f t="shared" si="136"/>
        <v>0.017280000000000004</v>
      </c>
      <c r="T399">
        <f t="shared" si="137"/>
        <v>0.017559999999999992</v>
      </c>
    </row>
    <row r="400" spans="1:20" ht="12.75">
      <c r="A400" s="30">
        <v>83</v>
      </c>
      <c r="B400" s="41">
        <v>1.0500005982857616</v>
      </c>
      <c r="C400">
        <v>0.0017</v>
      </c>
      <c r="D400">
        <v>0.00426</v>
      </c>
      <c r="E400">
        <v>0.0085</v>
      </c>
      <c r="F400">
        <v>0.01522</v>
      </c>
      <c r="G400">
        <v>0.02472</v>
      </c>
      <c r="H400">
        <v>0.03666</v>
      </c>
      <c r="I400">
        <v>0.0504</v>
      </c>
      <c r="J400">
        <v>0.06532</v>
      </c>
      <c r="K400">
        <v>0.08087</v>
      </c>
      <c r="M400">
        <f t="shared" si="130"/>
        <v>0.0025599999999999998</v>
      </c>
      <c r="N400">
        <f t="shared" si="131"/>
        <v>0.004240000000000001</v>
      </c>
      <c r="O400">
        <f t="shared" si="132"/>
        <v>0.0067199999999999985</v>
      </c>
      <c r="P400">
        <f t="shared" si="133"/>
        <v>0.0095</v>
      </c>
      <c r="Q400">
        <f t="shared" si="134"/>
        <v>0.01194</v>
      </c>
      <c r="R400">
        <f t="shared" si="135"/>
        <v>0.013740000000000002</v>
      </c>
      <c r="S400">
        <f t="shared" si="136"/>
        <v>0.014920000000000003</v>
      </c>
      <c r="T400">
        <f t="shared" si="137"/>
        <v>0.015549999999999994</v>
      </c>
    </row>
    <row r="401" spans="1:20" ht="12.75">
      <c r="A401" s="30">
        <v>84</v>
      </c>
      <c r="B401" s="41">
        <v>1.100001582801352</v>
      </c>
      <c r="C401">
        <v>0.00133</v>
      </c>
      <c r="D401">
        <v>0.00324</v>
      </c>
      <c r="E401">
        <v>0.00631</v>
      </c>
      <c r="F401">
        <v>0.01121</v>
      </c>
      <c r="G401">
        <v>0.01838</v>
      </c>
      <c r="H401">
        <v>0.02777</v>
      </c>
      <c r="I401">
        <v>0.03897</v>
      </c>
      <c r="J401">
        <v>0.05153</v>
      </c>
      <c r="K401">
        <v>0.06497</v>
      </c>
      <c r="M401">
        <f t="shared" si="130"/>
        <v>0.0019099999999999998</v>
      </c>
      <c r="N401">
        <f t="shared" si="131"/>
        <v>0.00307</v>
      </c>
      <c r="O401">
        <f t="shared" si="132"/>
        <v>0.0049</v>
      </c>
      <c r="P401">
        <f t="shared" si="133"/>
        <v>0.007170000000000001</v>
      </c>
      <c r="Q401">
        <f t="shared" si="134"/>
        <v>0.009389999999999999</v>
      </c>
      <c r="R401">
        <f t="shared" si="135"/>
        <v>0.011199999999999998</v>
      </c>
      <c r="S401">
        <f t="shared" si="136"/>
        <v>0.012560000000000002</v>
      </c>
      <c r="T401">
        <f t="shared" si="137"/>
        <v>0.01344</v>
      </c>
    </row>
    <row r="402" spans="1:20" ht="12.75">
      <c r="A402" s="30">
        <v>85</v>
      </c>
      <c r="B402" s="41">
        <v>1.1500007549221372</v>
      </c>
      <c r="C402">
        <v>0.00104</v>
      </c>
      <c r="D402">
        <v>0.00246</v>
      </c>
      <c r="E402">
        <v>0.00466</v>
      </c>
      <c r="F402">
        <v>0.00817</v>
      </c>
      <c r="G402">
        <v>0.01344</v>
      </c>
      <c r="H402">
        <v>0.02059</v>
      </c>
      <c r="I402">
        <v>0.02946</v>
      </c>
      <c r="J402">
        <v>0.03973</v>
      </c>
      <c r="K402">
        <v>0.05105</v>
      </c>
      <c r="M402">
        <f t="shared" si="130"/>
        <v>0.00142</v>
      </c>
      <c r="N402">
        <f t="shared" si="131"/>
        <v>0.0022</v>
      </c>
      <c r="O402">
        <f t="shared" si="132"/>
        <v>0.00351</v>
      </c>
      <c r="P402">
        <f t="shared" si="133"/>
        <v>0.00527</v>
      </c>
      <c r="Q402">
        <f t="shared" si="134"/>
        <v>0.00715</v>
      </c>
      <c r="R402">
        <f t="shared" si="135"/>
        <v>0.00887</v>
      </c>
      <c r="S402">
        <f t="shared" si="136"/>
        <v>0.010270000000000001</v>
      </c>
      <c r="T402">
        <f t="shared" si="137"/>
        <v>0.011319999999999997</v>
      </c>
    </row>
    <row r="403" spans="1:20" ht="12.75">
      <c r="A403" s="30">
        <v>86</v>
      </c>
      <c r="B403" s="41">
        <v>1.1999991251967967</v>
      </c>
      <c r="C403">
        <v>0.00081</v>
      </c>
      <c r="D403">
        <v>0.00187</v>
      </c>
      <c r="E403">
        <v>0.00345</v>
      </c>
      <c r="F403">
        <v>0.00592</v>
      </c>
      <c r="G403">
        <v>0.00968</v>
      </c>
      <c r="H403">
        <v>0.01497</v>
      </c>
      <c r="I403">
        <v>0.02177</v>
      </c>
      <c r="J403">
        <v>0.02993</v>
      </c>
      <c r="K403">
        <v>0.03919</v>
      </c>
      <c r="M403">
        <f t="shared" si="130"/>
        <v>0.00106</v>
      </c>
      <c r="N403">
        <f t="shared" si="131"/>
        <v>0.00158</v>
      </c>
      <c r="O403">
        <f t="shared" si="132"/>
        <v>0.00247</v>
      </c>
      <c r="P403">
        <f t="shared" si="133"/>
        <v>0.0037599999999999995</v>
      </c>
      <c r="Q403">
        <f t="shared" si="134"/>
        <v>0.005290000000000001</v>
      </c>
      <c r="R403">
        <f t="shared" si="135"/>
        <v>0.0068000000000000005</v>
      </c>
      <c r="S403">
        <f t="shared" si="136"/>
        <v>0.008159999999999997</v>
      </c>
      <c r="T403">
        <f t="shared" si="137"/>
        <v>0.009260000000000004</v>
      </c>
    </row>
    <row r="404" spans="1:20" ht="12.75">
      <c r="A404" s="30">
        <v>87</v>
      </c>
      <c r="B404" s="41">
        <v>1.2500001440812938</v>
      </c>
      <c r="C404">
        <v>0.00064</v>
      </c>
      <c r="D404">
        <v>0.00143</v>
      </c>
      <c r="E404">
        <v>0.00256</v>
      </c>
      <c r="F404">
        <v>0.00427</v>
      </c>
      <c r="G404">
        <v>0.0069</v>
      </c>
      <c r="H404">
        <v>0.01069</v>
      </c>
      <c r="I404">
        <v>0.01574</v>
      </c>
      <c r="J404">
        <v>0.02201</v>
      </c>
      <c r="K404">
        <v>0.02935</v>
      </c>
      <c r="M404">
        <f t="shared" si="130"/>
        <v>0.00079</v>
      </c>
      <c r="N404">
        <f t="shared" si="131"/>
        <v>0.0011300000000000001</v>
      </c>
      <c r="O404">
        <f t="shared" si="132"/>
        <v>0.0017100000000000001</v>
      </c>
      <c r="P404">
        <f t="shared" si="133"/>
        <v>0.0026299999999999995</v>
      </c>
      <c r="Q404">
        <f t="shared" si="134"/>
        <v>0.00379</v>
      </c>
      <c r="R404">
        <f t="shared" si="135"/>
        <v>0.005050000000000001</v>
      </c>
      <c r="S404">
        <f t="shared" si="136"/>
        <v>0.006269999999999998</v>
      </c>
      <c r="T404">
        <f t="shared" si="137"/>
        <v>0.007340000000000003</v>
      </c>
    </row>
    <row r="405" spans="1:20" ht="12.75">
      <c r="A405" s="30">
        <v>88</v>
      </c>
      <c r="B405" s="41">
        <v>1.2999994961169838</v>
      </c>
      <c r="C405">
        <v>0.0005</v>
      </c>
      <c r="D405">
        <v>0.0011</v>
      </c>
      <c r="E405">
        <v>0.00191</v>
      </c>
      <c r="F405">
        <v>0.00309</v>
      </c>
      <c r="G405">
        <v>0.00488</v>
      </c>
      <c r="H405">
        <v>0.00752</v>
      </c>
      <c r="I405">
        <v>0.01115</v>
      </c>
      <c r="J405">
        <v>0.0158</v>
      </c>
      <c r="K405">
        <v>0.02144</v>
      </c>
      <c r="M405">
        <f t="shared" si="130"/>
        <v>0.0006000000000000001</v>
      </c>
      <c r="N405">
        <f t="shared" si="131"/>
        <v>0.00081</v>
      </c>
      <c r="O405">
        <f t="shared" si="132"/>
        <v>0.0011799999999999998</v>
      </c>
      <c r="P405">
        <f t="shared" si="133"/>
        <v>0.00179</v>
      </c>
      <c r="Q405">
        <f t="shared" si="134"/>
        <v>0.00264</v>
      </c>
      <c r="R405">
        <f t="shared" si="135"/>
        <v>0.0036300000000000004</v>
      </c>
      <c r="S405">
        <f t="shared" si="136"/>
        <v>0.004650000000000001</v>
      </c>
      <c r="T405">
        <f t="shared" si="137"/>
        <v>0.005639999999999999</v>
      </c>
    </row>
    <row r="406" spans="1:20" ht="12.75">
      <c r="A406" s="30">
        <v>89</v>
      </c>
      <c r="B406" s="41">
        <v>1.3499997791265448</v>
      </c>
      <c r="C406">
        <v>0.00039</v>
      </c>
      <c r="D406">
        <v>0.00084</v>
      </c>
      <c r="E406">
        <v>0.00143</v>
      </c>
      <c r="F406">
        <v>0.00224</v>
      </c>
      <c r="G406">
        <v>0.00345</v>
      </c>
      <c r="H406">
        <v>0.00524</v>
      </c>
      <c r="I406">
        <v>0.00776</v>
      </c>
      <c r="J406">
        <v>0.0111</v>
      </c>
      <c r="K406">
        <v>0.01527</v>
      </c>
      <c r="M406">
        <f t="shared" si="130"/>
        <v>0.00045000000000000004</v>
      </c>
      <c r="N406">
        <f t="shared" si="131"/>
        <v>0.00059</v>
      </c>
      <c r="O406">
        <f t="shared" si="132"/>
        <v>0.0008099999999999997</v>
      </c>
      <c r="P406">
        <f t="shared" si="133"/>
        <v>0.0012100000000000001</v>
      </c>
      <c r="Q406">
        <f t="shared" si="134"/>
        <v>0.00179</v>
      </c>
      <c r="R406">
        <f t="shared" si="135"/>
        <v>0.0025200000000000005</v>
      </c>
      <c r="S406">
        <f t="shared" si="136"/>
        <v>0.00334</v>
      </c>
      <c r="T406">
        <f t="shared" si="137"/>
        <v>0.00417</v>
      </c>
    </row>
    <row r="407" spans="1:20" ht="12.75">
      <c r="A407" s="30">
        <v>90</v>
      </c>
      <c r="B407" s="41">
        <v>1.40000061697638</v>
      </c>
      <c r="C407">
        <v>0.00031</v>
      </c>
      <c r="D407">
        <v>0.00065</v>
      </c>
      <c r="E407">
        <v>0.00108</v>
      </c>
      <c r="F407">
        <v>0.00164</v>
      </c>
      <c r="G407">
        <v>0.00245</v>
      </c>
      <c r="H407">
        <v>0.00364</v>
      </c>
      <c r="I407">
        <v>0.00534</v>
      </c>
      <c r="J407">
        <v>0.00764</v>
      </c>
      <c r="K407">
        <v>0.01062</v>
      </c>
      <c r="M407">
        <f t="shared" si="130"/>
        <v>0.00033999999999999997</v>
      </c>
      <c r="N407">
        <f t="shared" si="131"/>
        <v>0.00043000000000000004</v>
      </c>
      <c r="O407">
        <f t="shared" si="132"/>
        <v>0.00056</v>
      </c>
      <c r="P407">
        <f t="shared" si="133"/>
        <v>0.00081</v>
      </c>
      <c r="Q407">
        <f t="shared" si="134"/>
        <v>0.00119</v>
      </c>
      <c r="R407">
        <f t="shared" si="135"/>
        <v>0.0017000000000000001</v>
      </c>
      <c r="S407">
        <f t="shared" si="136"/>
        <v>0.0023</v>
      </c>
      <c r="T407">
        <f t="shared" si="137"/>
        <v>0.002979999999999999</v>
      </c>
    </row>
    <row r="408" spans="1:20" ht="12.75">
      <c r="A408" s="30">
        <v>91</v>
      </c>
      <c r="B408" s="41">
        <v>1.4499995483109747</v>
      </c>
      <c r="C408">
        <v>0.00024</v>
      </c>
      <c r="D408">
        <v>0.0005</v>
      </c>
      <c r="E408">
        <v>0.00082</v>
      </c>
      <c r="F408">
        <v>0.00122</v>
      </c>
      <c r="G408">
        <v>0.00176</v>
      </c>
      <c r="H408">
        <v>0.00254</v>
      </c>
      <c r="I408">
        <v>0.00365</v>
      </c>
      <c r="J408">
        <v>0.00519</v>
      </c>
      <c r="K408">
        <v>0.00724</v>
      </c>
      <c r="M408">
        <f t="shared" si="130"/>
        <v>0.00026000000000000003</v>
      </c>
      <c r="N408">
        <f t="shared" si="131"/>
        <v>0.00031999999999999997</v>
      </c>
      <c r="O408">
        <f t="shared" si="132"/>
        <v>0.00039999999999999996</v>
      </c>
      <c r="P408">
        <f t="shared" si="133"/>
        <v>0.0005400000000000001</v>
      </c>
      <c r="Q408">
        <f t="shared" si="134"/>
        <v>0.0007800000000000001</v>
      </c>
      <c r="R408">
        <f t="shared" si="135"/>
        <v>0.0011099999999999999</v>
      </c>
      <c r="S408">
        <f t="shared" si="136"/>
        <v>0.0015400000000000001</v>
      </c>
      <c r="T408">
        <f t="shared" si="137"/>
        <v>0.0020499999999999997</v>
      </c>
    </row>
    <row r="409" spans="1:20" ht="12.75">
      <c r="A409" s="30">
        <v>92</v>
      </c>
      <c r="B409" s="41">
        <v>1.5000003213429354</v>
      </c>
      <c r="C409">
        <v>0.00019</v>
      </c>
      <c r="D409">
        <v>0.00039</v>
      </c>
      <c r="E409">
        <v>0.00062</v>
      </c>
      <c r="F409">
        <v>0.00091</v>
      </c>
      <c r="G409">
        <v>0.00128</v>
      </c>
      <c r="H409">
        <v>0.00179</v>
      </c>
      <c r="I409">
        <v>0.0025</v>
      </c>
      <c r="J409">
        <v>0.0035</v>
      </c>
      <c r="K409">
        <v>0.00486</v>
      </c>
      <c r="M409">
        <f t="shared" si="130"/>
        <v>0.00019999999999999998</v>
      </c>
      <c r="N409">
        <f t="shared" si="131"/>
        <v>0.00023</v>
      </c>
      <c r="O409">
        <f t="shared" si="132"/>
        <v>0.00029</v>
      </c>
      <c r="P409">
        <f t="shared" si="133"/>
        <v>0.0003700000000000001</v>
      </c>
      <c r="Q409">
        <f t="shared" si="134"/>
        <v>0.0005099999999999998</v>
      </c>
      <c r="R409">
        <f t="shared" si="135"/>
        <v>0.0007100000000000001</v>
      </c>
      <c r="S409">
        <f t="shared" si="136"/>
        <v>0.001</v>
      </c>
      <c r="T409">
        <f t="shared" si="137"/>
        <v>0.0013599999999999997</v>
      </c>
    </row>
    <row r="410" spans="1:20" ht="12.75">
      <c r="A410" s="30">
        <v>93</v>
      </c>
      <c r="B410" s="41">
        <v>1.5499995235746682</v>
      </c>
      <c r="C410">
        <v>0.00015</v>
      </c>
      <c r="D410">
        <v>0.0003</v>
      </c>
      <c r="E410">
        <v>0.00048</v>
      </c>
      <c r="F410">
        <v>0.00068</v>
      </c>
      <c r="G410">
        <v>0.00094</v>
      </c>
      <c r="H410">
        <v>0.00127</v>
      </c>
      <c r="I410">
        <v>0.00173</v>
      </c>
      <c r="J410">
        <v>0.00237</v>
      </c>
      <c r="K410">
        <v>0.00323</v>
      </c>
      <c r="M410">
        <f t="shared" si="130"/>
        <v>0.00015</v>
      </c>
      <c r="N410">
        <f t="shared" si="131"/>
        <v>0.00018000000000000004</v>
      </c>
      <c r="O410">
        <f t="shared" si="132"/>
        <v>0.00020000000000000004</v>
      </c>
      <c r="P410">
        <f t="shared" si="133"/>
        <v>0.0002599999999999999</v>
      </c>
      <c r="Q410">
        <f t="shared" si="134"/>
        <v>0.0003300000000000001</v>
      </c>
      <c r="R410">
        <f t="shared" si="135"/>
        <v>0.0004599999999999999</v>
      </c>
      <c r="S410">
        <f t="shared" si="136"/>
        <v>0.0006400000000000002</v>
      </c>
      <c r="T410">
        <f t="shared" si="137"/>
        <v>0.0008599999999999997</v>
      </c>
    </row>
    <row r="411" spans="1:20" ht="12.75">
      <c r="A411" s="30">
        <v>94</v>
      </c>
      <c r="B411" s="41">
        <v>1.59999981394342</v>
      </c>
      <c r="C411">
        <v>0.00012</v>
      </c>
      <c r="D411">
        <v>0.00024</v>
      </c>
      <c r="E411">
        <v>0.00037</v>
      </c>
      <c r="F411">
        <v>0.00052</v>
      </c>
      <c r="G411">
        <v>0.0007</v>
      </c>
      <c r="H411">
        <v>0.00092</v>
      </c>
      <c r="I411">
        <v>0.00122</v>
      </c>
      <c r="J411">
        <v>0.00162</v>
      </c>
      <c r="K411">
        <v>0.00216</v>
      </c>
      <c r="M411">
        <f t="shared" si="130"/>
        <v>0.00012</v>
      </c>
      <c r="N411">
        <f t="shared" si="131"/>
        <v>0.00013</v>
      </c>
      <c r="O411">
        <f t="shared" si="132"/>
        <v>0.00014999999999999996</v>
      </c>
      <c r="P411">
        <f t="shared" si="133"/>
        <v>0.00018000000000000004</v>
      </c>
      <c r="Q411">
        <f t="shared" si="134"/>
        <v>0.00022000000000000003</v>
      </c>
      <c r="R411">
        <f t="shared" si="135"/>
        <v>0.0002999999999999999</v>
      </c>
      <c r="S411">
        <f t="shared" si="136"/>
        <v>0.00039999999999999996</v>
      </c>
      <c r="T411">
        <f t="shared" si="137"/>
        <v>0.0005400000000000001</v>
      </c>
    </row>
    <row r="412" spans="1:20" ht="12.75">
      <c r="A412" s="30">
        <v>95</v>
      </c>
      <c r="B412" s="41">
        <v>1.6500003965368517</v>
      </c>
      <c r="C412">
        <v>9E-05</v>
      </c>
      <c r="D412">
        <v>0.00018</v>
      </c>
      <c r="E412">
        <v>0.00029</v>
      </c>
      <c r="F412">
        <v>0.0004</v>
      </c>
      <c r="G412">
        <v>0.00053</v>
      </c>
      <c r="H412">
        <v>0.00068</v>
      </c>
      <c r="I412">
        <v>0.00087</v>
      </c>
      <c r="J412">
        <v>0.00112</v>
      </c>
      <c r="K412">
        <v>0.00146</v>
      </c>
      <c r="M412">
        <f t="shared" si="130"/>
        <v>9E-05</v>
      </c>
      <c r="N412">
        <f t="shared" si="131"/>
        <v>0.00010999999999999999</v>
      </c>
      <c r="O412">
        <f t="shared" si="132"/>
        <v>0.00011000000000000002</v>
      </c>
      <c r="P412">
        <f t="shared" si="133"/>
        <v>0.00012999999999999996</v>
      </c>
      <c r="Q412">
        <f t="shared" si="134"/>
        <v>0.00015000000000000007</v>
      </c>
      <c r="R412">
        <f t="shared" si="135"/>
        <v>0.00018999999999999996</v>
      </c>
      <c r="S412">
        <f t="shared" si="136"/>
        <v>0.0002499999999999999</v>
      </c>
      <c r="T412">
        <f t="shared" si="137"/>
        <v>0.00034</v>
      </c>
    </row>
    <row r="413" spans="1:20" ht="12.75">
      <c r="A413" s="30">
        <v>96</v>
      </c>
      <c r="B413" s="41">
        <v>1.6999997975545824</v>
      </c>
      <c r="C413">
        <v>7E-05</v>
      </c>
      <c r="D413">
        <v>0.00014</v>
      </c>
      <c r="E413">
        <v>0.00022</v>
      </c>
      <c r="F413">
        <v>0.00031</v>
      </c>
      <c r="G413">
        <v>0.0004</v>
      </c>
      <c r="H413">
        <v>0.00051</v>
      </c>
      <c r="I413">
        <v>0.00064</v>
      </c>
      <c r="J413">
        <v>0.0008</v>
      </c>
      <c r="K413">
        <v>0.001</v>
      </c>
      <c r="M413">
        <f t="shared" si="130"/>
        <v>7E-05</v>
      </c>
      <c r="N413">
        <f t="shared" si="131"/>
        <v>8.000000000000002E-05</v>
      </c>
      <c r="O413">
        <f t="shared" si="132"/>
        <v>8.999999999999999E-05</v>
      </c>
      <c r="P413">
        <f t="shared" si="133"/>
        <v>9.000000000000002E-05</v>
      </c>
      <c r="Q413">
        <f t="shared" si="134"/>
        <v>0.00011000000000000002</v>
      </c>
      <c r="R413">
        <f t="shared" si="135"/>
        <v>0.00013000000000000002</v>
      </c>
      <c r="S413">
        <f t="shared" si="136"/>
        <v>0.00015999999999999999</v>
      </c>
      <c r="T413">
        <f t="shared" si="137"/>
        <v>0.00019999999999999998</v>
      </c>
    </row>
    <row r="414" spans="1:20" ht="12.75">
      <c r="A414" s="30">
        <v>97</v>
      </c>
      <c r="B414" s="41">
        <v>1.7499997488564174</v>
      </c>
      <c r="C414">
        <v>6E-05</v>
      </c>
      <c r="D414">
        <v>0.00011</v>
      </c>
      <c r="E414">
        <v>0.00017</v>
      </c>
      <c r="F414">
        <v>0.00024</v>
      </c>
      <c r="G414">
        <v>0.00031</v>
      </c>
      <c r="H414">
        <v>0.00038</v>
      </c>
      <c r="I414">
        <v>0.00047</v>
      </c>
      <c r="J414">
        <v>0.00058</v>
      </c>
      <c r="K414">
        <v>0.00071</v>
      </c>
      <c r="M414">
        <f t="shared" si="130"/>
        <v>5E-05</v>
      </c>
      <c r="N414">
        <f t="shared" si="131"/>
        <v>6.000000000000001E-05</v>
      </c>
      <c r="O414">
        <f t="shared" si="132"/>
        <v>7E-05</v>
      </c>
      <c r="P414">
        <f t="shared" si="133"/>
        <v>7E-05</v>
      </c>
      <c r="Q414">
        <f t="shared" si="134"/>
        <v>7.000000000000002E-05</v>
      </c>
      <c r="R414">
        <f t="shared" si="135"/>
        <v>8.999999999999997E-05</v>
      </c>
      <c r="S414">
        <f t="shared" si="136"/>
        <v>0.00011000000000000002</v>
      </c>
      <c r="T414">
        <f t="shared" si="137"/>
        <v>0.00013000000000000002</v>
      </c>
    </row>
    <row r="415" spans="1:20" ht="12.75">
      <c r="A415" s="30">
        <v>98</v>
      </c>
      <c r="B415" s="41">
        <v>1.7999997628906468</v>
      </c>
      <c r="C415">
        <v>4E-05</v>
      </c>
      <c r="D415">
        <v>9E-05</v>
      </c>
      <c r="E415">
        <v>0.00013</v>
      </c>
      <c r="F415">
        <v>0.00018</v>
      </c>
      <c r="G415">
        <v>0.00024</v>
      </c>
      <c r="H415">
        <v>0.00029</v>
      </c>
      <c r="I415">
        <v>0.00036</v>
      </c>
      <c r="J415">
        <v>0.00043</v>
      </c>
      <c r="K415">
        <v>0.00051</v>
      </c>
      <c r="M415">
        <f t="shared" si="130"/>
        <v>5E-05</v>
      </c>
      <c r="N415">
        <f t="shared" si="131"/>
        <v>3.999999999999998E-05</v>
      </c>
      <c r="O415">
        <f t="shared" si="132"/>
        <v>5.000000000000002E-05</v>
      </c>
      <c r="P415">
        <f t="shared" si="133"/>
        <v>5.9999999999999995E-05</v>
      </c>
      <c r="Q415">
        <f t="shared" si="134"/>
        <v>4.9999999999999996E-05</v>
      </c>
      <c r="R415">
        <f t="shared" si="135"/>
        <v>7.000000000000002E-05</v>
      </c>
      <c r="S415">
        <f t="shared" si="136"/>
        <v>6.999999999999997E-05</v>
      </c>
      <c r="T415">
        <f t="shared" si="137"/>
        <v>8.000000000000005E-05</v>
      </c>
    </row>
    <row r="416" spans="1:20" ht="12.75">
      <c r="A416" s="30">
        <v>99</v>
      </c>
      <c r="B416" s="41">
        <v>1.8500001322710962</v>
      </c>
      <c r="C416">
        <v>4E-05</v>
      </c>
      <c r="D416">
        <v>7E-05</v>
      </c>
      <c r="E416">
        <v>0.00011</v>
      </c>
      <c r="F416">
        <v>0.00014</v>
      </c>
      <c r="G416">
        <v>0.00018</v>
      </c>
      <c r="H416">
        <v>0.00022</v>
      </c>
      <c r="I416">
        <v>0.00027</v>
      </c>
      <c r="J416">
        <v>0.00032</v>
      </c>
      <c r="K416">
        <v>0.00038</v>
      </c>
      <c r="M416">
        <f t="shared" si="130"/>
        <v>2.999999999999999E-05</v>
      </c>
      <c r="N416">
        <f t="shared" si="131"/>
        <v>4.000000000000001E-05</v>
      </c>
      <c r="O416">
        <f t="shared" si="132"/>
        <v>2.9999999999999984E-05</v>
      </c>
      <c r="P416">
        <f t="shared" si="133"/>
        <v>4.0000000000000024E-05</v>
      </c>
      <c r="Q416">
        <f t="shared" si="134"/>
        <v>3.9999999999999996E-05</v>
      </c>
      <c r="R416">
        <f t="shared" si="135"/>
        <v>4.9999999999999996E-05</v>
      </c>
      <c r="S416">
        <f t="shared" si="136"/>
        <v>5.000000000000002E-05</v>
      </c>
      <c r="T416">
        <f t="shared" si="137"/>
        <v>5.9999999999999995E-05</v>
      </c>
    </row>
    <row r="417" spans="1:20" ht="12.75">
      <c r="A417" s="30">
        <v>100</v>
      </c>
      <c r="B417" s="41">
        <v>1.8999998716658042</v>
      </c>
      <c r="C417">
        <v>3E-05</v>
      </c>
      <c r="D417">
        <v>5E-05</v>
      </c>
      <c r="E417">
        <v>8E-05</v>
      </c>
      <c r="F417">
        <v>0.00011</v>
      </c>
      <c r="G417">
        <v>0.00014</v>
      </c>
      <c r="H417">
        <v>0.00017</v>
      </c>
      <c r="I417">
        <v>0.00021</v>
      </c>
      <c r="J417">
        <v>0.00024</v>
      </c>
      <c r="K417">
        <v>0.00028</v>
      </c>
      <c r="M417">
        <f t="shared" si="130"/>
        <v>2E-05</v>
      </c>
      <c r="N417">
        <f t="shared" si="131"/>
        <v>3.0000000000000004E-05</v>
      </c>
      <c r="O417">
        <f t="shared" si="132"/>
        <v>2.9999999999999997E-05</v>
      </c>
      <c r="P417">
        <f t="shared" si="133"/>
        <v>2.9999999999999984E-05</v>
      </c>
      <c r="Q417">
        <f t="shared" si="134"/>
        <v>3.0000000000000024E-05</v>
      </c>
      <c r="R417">
        <f t="shared" si="135"/>
        <v>3.9999999999999996E-05</v>
      </c>
      <c r="S417">
        <f t="shared" si="136"/>
        <v>2.9999999999999997E-05</v>
      </c>
      <c r="T417">
        <f t="shared" si="137"/>
        <v>3.999999999999997E-05</v>
      </c>
    </row>
    <row r="418" spans="1:20" ht="12.75">
      <c r="A418" s="30">
        <v>101</v>
      </c>
      <c r="B418" s="41">
        <v>1.9500000301465847</v>
      </c>
      <c r="C418">
        <v>2E-05</v>
      </c>
      <c r="D418">
        <v>4E-05</v>
      </c>
      <c r="E418">
        <v>6E-05</v>
      </c>
      <c r="F418">
        <v>9E-05</v>
      </c>
      <c r="G418">
        <v>0.00011</v>
      </c>
      <c r="H418">
        <v>0.00013</v>
      </c>
      <c r="I418">
        <v>0.00016</v>
      </c>
      <c r="J418">
        <v>0.00019</v>
      </c>
      <c r="K418">
        <v>0.00022</v>
      </c>
      <c r="M418">
        <f t="shared" si="130"/>
        <v>2E-05</v>
      </c>
      <c r="N418">
        <f t="shared" si="131"/>
        <v>1.9999999999999998E-05</v>
      </c>
      <c r="O418">
        <f t="shared" si="132"/>
        <v>3.0000000000000004E-05</v>
      </c>
      <c r="P418">
        <f t="shared" si="133"/>
        <v>1.9999999999999998E-05</v>
      </c>
      <c r="Q418">
        <f t="shared" si="134"/>
        <v>1.9999999999999985E-05</v>
      </c>
      <c r="R418">
        <f t="shared" si="135"/>
        <v>3.0000000000000024E-05</v>
      </c>
      <c r="S418">
        <f t="shared" si="136"/>
        <v>2.9999999999999997E-05</v>
      </c>
      <c r="T418">
        <f t="shared" si="137"/>
        <v>2.9999999999999997E-05</v>
      </c>
    </row>
    <row r="419" spans="1:20" ht="12.75">
      <c r="A419" s="30">
        <v>102</v>
      </c>
      <c r="B419" s="41">
        <v>2</v>
      </c>
      <c r="C419">
        <v>2E-05</v>
      </c>
      <c r="D419">
        <v>3E-05</v>
      </c>
      <c r="E419">
        <v>5E-05</v>
      </c>
      <c r="F419">
        <v>7E-05</v>
      </c>
      <c r="G419">
        <v>9E-05</v>
      </c>
      <c r="H419">
        <v>0.0001</v>
      </c>
      <c r="I419">
        <v>0.00012</v>
      </c>
      <c r="J419">
        <v>0.00014</v>
      </c>
      <c r="K419">
        <v>0.00017</v>
      </c>
      <c r="M419">
        <f t="shared" si="130"/>
        <v>9.999999999999999E-06</v>
      </c>
      <c r="N419">
        <f t="shared" si="131"/>
        <v>2E-05</v>
      </c>
      <c r="O419">
        <f t="shared" si="132"/>
        <v>1.999999999999999E-05</v>
      </c>
      <c r="P419">
        <f t="shared" si="133"/>
        <v>2.0000000000000012E-05</v>
      </c>
      <c r="Q419">
        <f t="shared" si="134"/>
        <v>9.999999999999999E-06</v>
      </c>
      <c r="R419">
        <f t="shared" si="135"/>
        <v>1.9999999999999998E-05</v>
      </c>
      <c r="S419">
        <f t="shared" si="136"/>
        <v>1.9999999999999985E-05</v>
      </c>
      <c r="T419">
        <f t="shared" si="137"/>
        <v>3.0000000000000024E-05</v>
      </c>
    </row>
    <row r="420" ht="12.75">
      <c r="V420" s="41"/>
    </row>
    <row r="421" ht="12.75">
      <c r="V421" s="41"/>
    </row>
    <row r="422" spans="1:22" ht="12.75">
      <c r="A422" s="30" t="s">
        <v>122</v>
      </c>
      <c r="B422" s="41">
        <v>0.4</v>
      </c>
      <c r="C422">
        <v>0.1</v>
      </c>
      <c r="D422">
        <v>0.01</v>
      </c>
      <c r="E422">
        <v>0.001</v>
      </c>
      <c r="F422">
        <v>0.0001</v>
      </c>
      <c r="G422">
        <v>1E-05</v>
      </c>
      <c r="H422">
        <v>1.0000000000000002E-06</v>
      </c>
      <c r="I422">
        <v>1.0000000000000002E-07</v>
      </c>
      <c r="J422">
        <v>1.0000000000000002E-08</v>
      </c>
      <c r="K422">
        <v>1.0000000000000003E-09</v>
      </c>
      <c r="M422" t="s">
        <v>119</v>
      </c>
      <c r="V422" s="41"/>
    </row>
    <row r="423" spans="2:22" ht="12.75">
      <c r="B423" s="41" t="s">
        <v>120</v>
      </c>
      <c r="C423">
        <v>1</v>
      </c>
      <c r="D423">
        <v>2</v>
      </c>
      <c r="E423">
        <v>3</v>
      </c>
      <c r="F423">
        <v>4</v>
      </c>
      <c r="G423">
        <v>5</v>
      </c>
      <c r="H423">
        <v>6</v>
      </c>
      <c r="I423">
        <v>7</v>
      </c>
      <c r="J423">
        <v>8</v>
      </c>
      <c r="K423">
        <v>9</v>
      </c>
      <c r="M423">
        <v>1</v>
      </c>
      <c r="N423">
        <v>2</v>
      </c>
      <c r="O423">
        <v>3</v>
      </c>
      <c r="P423">
        <v>4</v>
      </c>
      <c r="Q423">
        <v>5</v>
      </c>
      <c r="R423">
        <v>6</v>
      </c>
      <c r="S423">
        <v>7</v>
      </c>
      <c r="T423">
        <v>8</v>
      </c>
      <c r="V423" s="41"/>
    </row>
    <row r="424" spans="1:20" ht="12.75">
      <c r="A424" s="30">
        <v>2</v>
      </c>
      <c r="B424" s="41">
        <v>-3</v>
      </c>
      <c r="C424">
        <v>0.37767</v>
      </c>
      <c r="D424">
        <v>0.39228</v>
      </c>
      <c r="E424">
        <v>0.39708</v>
      </c>
      <c r="F424">
        <v>0.3988</v>
      </c>
      <c r="G424">
        <v>0.39922</v>
      </c>
      <c r="H424">
        <v>0.39965</v>
      </c>
      <c r="I424">
        <v>0.39959</v>
      </c>
      <c r="J424">
        <v>0.39972</v>
      </c>
      <c r="K424">
        <v>0.39973</v>
      </c>
      <c r="M424">
        <f aca="true" t="shared" si="138" ref="M424:M455">D424-C424</f>
        <v>0.014610000000000012</v>
      </c>
      <c r="N424">
        <f aca="true" t="shared" si="139" ref="N424:N455">E424-D424</f>
        <v>0.004799999999999971</v>
      </c>
      <c r="O424">
        <f aca="true" t="shared" si="140" ref="O424:O455">F424-E424</f>
        <v>0.0017199999999999993</v>
      </c>
      <c r="P424">
        <f aca="true" t="shared" si="141" ref="P424:P455">G424-F424</f>
        <v>0.00042000000000003146</v>
      </c>
      <c r="Q424">
        <f aca="true" t="shared" si="142" ref="Q424:Q455">H424-G424</f>
        <v>0.00042999999999998595</v>
      </c>
      <c r="R424">
        <f aca="true" t="shared" si="143" ref="R424:R455">I424-H424</f>
        <v>-6.0000000000004494E-05</v>
      </c>
      <c r="S424">
        <f aca="true" t="shared" si="144" ref="S424:S455">J424-I424</f>
        <v>0.000130000000000019</v>
      </c>
      <c r="T424">
        <f aca="true" t="shared" si="145" ref="T424:T455">K424-J424</f>
        <v>9.99999999995449E-06</v>
      </c>
    </row>
    <row r="425" spans="1:20" ht="12.75">
      <c r="A425" s="30">
        <v>3</v>
      </c>
      <c r="B425" s="41">
        <v>-2.9499994017142384</v>
      </c>
      <c r="C425">
        <v>0.37636</v>
      </c>
      <c r="D425">
        <v>0.39182</v>
      </c>
      <c r="E425">
        <v>0.39688</v>
      </c>
      <c r="F425">
        <v>0.3987</v>
      </c>
      <c r="G425">
        <v>0.39916</v>
      </c>
      <c r="H425">
        <v>0.39961</v>
      </c>
      <c r="I425">
        <v>0.39956</v>
      </c>
      <c r="J425">
        <v>0.3997</v>
      </c>
      <c r="K425">
        <v>0.39971</v>
      </c>
      <c r="M425">
        <f t="shared" si="138"/>
        <v>0.01546000000000003</v>
      </c>
      <c r="N425">
        <f t="shared" si="139"/>
        <v>0.005060000000000009</v>
      </c>
      <c r="O425">
        <f t="shared" si="140"/>
        <v>0.0018199999999999883</v>
      </c>
      <c r="P425">
        <f t="shared" si="141"/>
        <v>0.00046000000000001595</v>
      </c>
      <c r="Q425">
        <f t="shared" si="142"/>
        <v>0.00045000000000000595</v>
      </c>
      <c r="R425">
        <f t="shared" si="143"/>
        <v>-4.999999999999449E-05</v>
      </c>
      <c r="S425">
        <f t="shared" si="144"/>
        <v>0.00013999999999997348</v>
      </c>
      <c r="T425">
        <f t="shared" si="145"/>
        <v>1.0000000000010001E-05</v>
      </c>
    </row>
    <row r="426" spans="1:20" ht="12.75">
      <c r="A426" s="30">
        <v>4</v>
      </c>
      <c r="B426" s="41">
        <v>-2.899998417198648</v>
      </c>
      <c r="C426">
        <v>0.37497</v>
      </c>
      <c r="D426">
        <v>0.39138</v>
      </c>
      <c r="E426">
        <v>0.39666</v>
      </c>
      <c r="F426">
        <v>0.39859</v>
      </c>
      <c r="G426">
        <v>0.39909</v>
      </c>
      <c r="H426">
        <v>0.39956</v>
      </c>
      <c r="I426">
        <v>0.39952</v>
      </c>
      <c r="J426">
        <v>0.39967</v>
      </c>
      <c r="K426">
        <v>0.39969</v>
      </c>
      <c r="M426">
        <f t="shared" si="138"/>
        <v>0.01640999999999998</v>
      </c>
      <c r="N426">
        <f t="shared" si="139"/>
        <v>0.005280000000000007</v>
      </c>
      <c r="O426">
        <f t="shared" si="140"/>
        <v>0.0019299999999999873</v>
      </c>
      <c r="P426">
        <f t="shared" si="141"/>
        <v>0.0005000000000000004</v>
      </c>
      <c r="Q426">
        <f t="shared" si="142"/>
        <v>0.00047000000000002595</v>
      </c>
      <c r="R426">
        <f t="shared" si="143"/>
        <v>-4.0000000000040004E-05</v>
      </c>
      <c r="S426">
        <f t="shared" si="144"/>
        <v>0.000150000000000039</v>
      </c>
      <c r="T426">
        <f t="shared" si="145"/>
        <v>1.999999999996449E-05</v>
      </c>
    </row>
    <row r="427" spans="1:20" ht="12.75">
      <c r="A427" s="30">
        <v>5</v>
      </c>
      <c r="B427" s="41">
        <v>-2.849999245077863</v>
      </c>
      <c r="C427">
        <v>0.3735</v>
      </c>
      <c r="D427">
        <v>0.39071</v>
      </c>
      <c r="E427">
        <v>0.39643</v>
      </c>
      <c r="F427">
        <v>0.39847</v>
      </c>
      <c r="G427">
        <v>0.39902</v>
      </c>
      <c r="H427">
        <v>0.39951</v>
      </c>
      <c r="I427">
        <v>0.39949</v>
      </c>
      <c r="J427">
        <v>0.39964</v>
      </c>
      <c r="K427">
        <v>0.39966</v>
      </c>
      <c r="M427">
        <f t="shared" si="138"/>
        <v>0.017210000000000003</v>
      </c>
      <c r="N427">
        <f t="shared" si="139"/>
        <v>0.005720000000000003</v>
      </c>
      <c r="O427">
        <f t="shared" si="140"/>
        <v>0.0020399999999999863</v>
      </c>
      <c r="P427">
        <f t="shared" si="141"/>
        <v>0.0005499999999999949</v>
      </c>
      <c r="Q427">
        <f t="shared" si="142"/>
        <v>0.0004899999999999904</v>
      </c>
      <c r="R427">
        <f t="shared" si="143"/>
        <v>-1.999999999996449E-05</v>
      </c>
      <c r="S427">
        <f t="shared" si="144"/>
        <v>0.00014999999999998348</v>
      </c>
      <c r="T427">
        <f t="shared" si="145"/>
        <v>2.0000000000020002E-05</v>
      </c>
    </row>
    <row r="428" spans="1:20" ht="12.75">
      <c r="A428" s="30">
        <v>6</v>
      </c>
      <c r="B428" s="41">
        <v>-2.8000008748032035</v>
      </c>
      <c r="C428">
        <v>0.37194</v>
      </c>
      <c r="D428">
        <v>0.39016</v>
      </c>
      <c r="E428">
        <v>0.39618</v>
      </c>
      <c r="F428">
        <v>0.39834</v>
      </c>
      <c r="G428">
        <v>0.39894</v>
      </c>
      <c r="H428">
        <v>0.39945</v>
      </c>
      <c r="I428">
        <v>0.39944</v>
      </c>
      <c r="J428">
        <v>0.39961</v>
      </c>
      <c r="K428">
        <v>0.39964</v>
      </c>
      <c r="M428">
        <f t="shared" si="138"/>
        <v>0.018220000000000014</v>
      </c>
      <c r="N428">
        <f t="shared" si="139"/>
        <v>0.00601999999999997</v>
      </c>
      <c r="O428">
        <f t="shared" si="140"/>
        <v>0.0021600000000000508</v>
      </c>
      <c r="P428">
        <f t="shared" si="141"/>
        <v>0.0005999999999999894</v>
      </c>
      <c r="Q428">
        <f t="shared" si="142"/>
        <v>0.0005100000000000104</v>
      </c>
      <c r="R428">
        <f t="shared" si="143"/>
        <v>-1.0000000000010001E-05</v>
      </c>
      <c r="S428">
        <f t="shared" si="144"/>
        <v>0.00017000000000000348</v>
      </c>
      <c r="T428">
        <f t="shared" si="145"/>
        <v>2.999999999997449E-05</v>
      </c>
    </row>
    <row r="429" spans="1:20" ht="12.75">
      <c r="A429" s="30">
        <v>7</v>
      </c>
      <c r="B429" s="41">
        <v>-2.7499998559187064</v>
      </c>
      <c r="C429">
        <v>0.3703</v>
      </c>
      <c r="D429">
        <v>0.38953</v>
      </c>
      <c r="E429">
        <v>0.39591</v>
      </c>
      <c r="F429">
        <v>0.3982</v>
      </c>
      <c r="G429">
        <v>0.39885</v>
      </c>
      <c r="H429">
        <v>0.39939</v>
      </c>
      <c r="I429">
        <v>0.3994</v>
      </c>
      <c r="J429">
        <v>0.39957</v>
      </c>
      <c r="K429">
        <v>0.3996</v>
      </c>
      <c r="M429">
        <f t="shared" si="138"/>
        <v>0.01922999999999997</v>
      </c>
      <c r="N429">
        <f t="shared" si="139"/>
        <v>0.006379999999999997</v>
      </c>
      <c r="O429">
        <f t="shared" si="140"/>
        <v>0.0022900000000000142</v>
      </c>
      <c r="P429">
        <f t="shared" si="141"/>
        <v>0.0006499999999999839</v>
      </c>
      <c r="Q429">
        <f t="shared" si="142"/>
        <v>0.0005400000000000404</v>
      </c>
      <c r="R429">
        <f t="shared" si="143"/>
        <v>9.99999999995449E-06</v>
      </c>
      <c r="S429">
        <f t="shared" si="144"/>
        <v>0.00017000000000000348</v>
      </c>
      <c r="T429">
        <f t="shared" si="145"/>
        <v>3.0000000000030003E-05</v>
      </c>
    </row>
    <row r="430" spans="1:20" ht="12.75">
      <c r="A430" s="30">
        <v>8</v>
      </c>
      <c r="B430" s="41">
        <v>-2.7000005038830164</v>
      </c>
      <c r="C430">
        <v>0.36856</v>
      </c>
      <c r="D430">
        <v>0.38887</v>
      </c>
      <c r="E430">
        <v>0.39562</v>
      </c>
      <c r="F430">
        <v>0.39804</v>
      </c>
      <c r="G430">
        <v>0.39875</v>
      </c>
      <c r="H430">
        <v>0.39932</v>
      </c>
      <c r="I430">
        <v>0.39934</v>
      </c>
      <c r="J430">
        <v>0.39953</v>
      </c>
      <c r="K430">
        <v>0.39957</v>
      </c>
      <c r="M430">
        <f t="shared" si="138"/>
        <v>0.020309999999999995</v>
      </c>
      <c r="N430">
        <f t="shared" si="139"/>
        <v>0.006750000000000034</v>
      </c>
      <c r="O430">
        <f t="shared" si="140"/>
        <v>0.0024199999999999777</v>
      </c>
      <c r="P430">
        <f t="shared" si="141"/>
        <v>0.0007099999999999884</v>
      </c>
      <c r="Q430">
        <f t="shared" si="142"/>
        <v>0.0005700000000000149</v>
      </c>
      <c r="R430">
        <f t="shared" si="143"/>
        <v>1.999999999996449E-05</v>
      </c>
      <c r="S430">
        <f t="shared" si="144"/>
        <v>0.00019000000000002348</v>
      </c>
      <c r="T430">
        <f t="shared" si="145"/>
        <v>3.999999999998449E-05</v>
      </c>
    </row>
    <row r="431" spans="1:20" ht="12.75">
      <c r="A431" s="30">
        <v>9</v>
      </c>
      <c r="B431" s="41">
        <v>-2.650000220873455</v>
      </c>
      <c r="C431">
        <v>0.36673</v>
      </c>
      <c r="D431">
        <v>0.38817</v>
      </c>
      <c r="E431">
        <v>0.39531</v>
      </c>
      <c r="F431">
        <v>0.39787</v>
      </c>
      <c r="G431">
        <v>0.39864</v>
      </c>
      <c r="H431">
        <v>0.39925</v>
      </c>
      <c r="I431">
        <v>0.39929</v>
      </c>
      <c r="J431">
        <v>0.39948</v>
      </c>
      <c r="K431">
        <v>0.39953</v>
      </c>
      <c r="M431">
        <f t="shared" si="138"/>
        <v>0.021440000000000015</v>
      </c>
      <c r="N431">
        <f t="shared" si="139"/>
        <v>0.00713999999999998</v>
      </c>
      <c r="O431">
        <f t="shared" si="140"/>
        <v>0.0025600000000000067</v>
      </c>
      <c r="P431">
        <f t="shared" si="141"/>
        <v>0.0007699999999999929</v>
      </c>
      <c r="Q431">
        <f t="shared" si="142"/>
        <v>0.0006099999999999994</v>
      </c>
      <c r="R431">
        <f t="shared" si="143"/>
        <v>3.999999999998449E-05</v>
      </c>
      <c r="S431">
        <f t="shared" si="144"/>
        <v>0.00019000000000002348</v>
      </c>
      <c r="T431">
        <f t="shared" si="145"/>
        <v>4.999999999999449E-05</v>
      </c>
    </row>
    <row r="432" spans="1:20" ht="12.75">
      <c r="A432" s="30">
        <v>10</v>
      </c>
      <c r="B432" s="41">
        <v>-2.59999938302362</v>
      </c>
      <c r="C432">
        <v>0.36479</v>
      </c>
      <c r="D432">
        <v>0.38742</v>
      </c>
      <c r="E432">
        <v>0.39497</v>
      </c>
      <c r="F432">
        <v>0.39769</v>
      </c>
      <c r="G432">
        <v>0.39853</v>
      </c>
      <c r="H432">
        <v>0.39917</v>
      </c>
      <c r="I432">
        <v>0.39922</v>
      </c>
      <c r="J432">
        <v>0.39943</v>
      </c>
      <c r="K432">
        <v>0.39949</v>
      </c>
      <c r="M432">
        <f t="shared" si="138"/>
        <v>0.022629999999999983</v>
      </c>
      <c r="N432">
        <f t="shared" si="139"/>
        <v>0.007550000000000001</v>
      </c>
      <c r="O432">
        <f t="shared" si="140"/>
        <v>0.00272</v>
      </c>
      <c r="P432">
        <f t="shared" si="141"/>
        <v>0.0008400000000000074</v>
      </c>
      <c r="Q432">
        <f t="shared" si="142"/>
        <v>0.0006400000000000294</v>
      </c>
      <c r="R432">
        <f t="shared" si="143"/>
        <v>4.999999999999449E-05</v>
      </c>
      <c r="S432">
        <f t="shared" si="144"/>
        <v>0.00020999999999998797</v>
      </c>
      <c r="T432">
        <f t="shared" si="145"/>
        <v>6.0000000000004494E-05</v>
      </c>
    </row>
    <row r="433" spans="1:20" ht="12.75">
      <c r="A433" s="30">
        <v>11</v>
      </c>
      <c r="B433" s="41">
        <v>-2.5500004516890256</v>
      </c>
      <c r="C433">
        <v>0.36273</v>
      </c>
      <c r="D433">
        <v>0.38662</v>
      </c>
      <c r="E433">
        <v>0.3946</v>
      </c>
      <c r="F433">
        <v>0.39749</v>
      </c>
      <c r="G433">
        <v>0.3984</v>
      </c>
      <c r="H433">
        <v>0.39907</v>
      </c>
      <c r="I433">
        <v>0.39915</v>
      </c>
      <c r="J433">
        <v>0.39938</v>
      </c>
      <c r="K433">
        <v>0.39944</v>
      </c>
      <c r="M433">
        <f t="shared" si="138"/>
        <v>0.023890000000000022</v>
      </c>
      <c r="N433">
        <f t="shared" si="139"/>
        <v>0.007979999999999987</v>
      </c>
      <c r="O433">
        <f t="shared" si="140"/>
        <v>0.0028900000000000037</v>
      </c>
      <c r="P433">
        <f t="shared" si="141"/>
        <v>0.0009099999999999664</v>
      </c>
      <c r="Q433">
        <f t="shared" si="142"/>
        <v>0.0006700000000000039</v>
      </c>
      <c r="R433">
        <f t="shared" si="143"/>
        <v>8.00000000000245E-05</v>
      </c>
      <c r="S433">
        <f t="shared" si="144"/>
        <v>0.00023000000000000798</v>
      </c>
      <c r="T433">
        <f t="shared" si="145"/>
        <v>6.0000000000004494E-05</v>
      </c>
    </row>
    <row r="434" spans="1:20" ht="12.75">
      <c r="A434" s="30">
        <v>12</v>
      </c>
      <c r="B434" s="41">
        <v>-2.4999996786570646</v>
      </c>
      <c r="C434">
        <v>0.36057</v>
      </c>
      <c r="D434">
        <v>0.38576</v>
      </c>
      <c r="E434">
        <v>0.39421</v>
      </c>
      <c r="F434">
        <v>0.39727</v>
      </c>
      <c r="G434">
        <v>0.39826</v>
      </c>
      <c r="H434">
        <v>0.39897</v>
      </c>
      <c r="I434">
        <v>0.39908</v>
      </c>
      <c r="J434">
        <v>0.39931</v>
      </c>
      <c r="K434">
        <v>0.39939</v>
      </c>
      <c r="M434">
        <f t="shared" si="138"/>
        <v>0.02518999999999999</v>
      </c>
      <c r="N434">
        <f t="shared" si="139"/>
        <v>0.008450000000000013</v>
      </c>
      <c r="O434">
        <f t="shared" si="140"/>
        <v>0.003060000000000007</v>
      </c>
      <c r="P434">
        <f t="shared" si="141"/>
        <v>0.0009899999999999909</v>
      </c>
      <c r="Q434">
        <f t="shared" si="142"/>
        <v>0.0007099999999999884</v>
      </c>
      <c r="R434">
        <f t="shared" si="143"/>
        <v>0.00010999999999999899</v>
      </c>
      <c r="S434">
        <f t="shared" si="144"/>
        <v>0.00023000000000000798</v>
      </c>
      <c r="T434">
        <f t="shared" si="145"/>
        <v>8.00000000000245E-05</v>
      </c>
    </row>
    <row r="435" spans="1:20" ht="12.75">
      <c r="A435" s="30">
        <v>13</v>
      </c>
      <c r="B435" s="41">
        <v>-2.450000476425332</v>
      </c>
      <c r="C435">
        <v>0.35828</v>
      </c>
      <c r="D435">
        <v>0.38485</v>
      </c>
      <c r="E435">
        <v>0.39379</v>
      </c>
      <c r="F435">
        <v>0.39704</v>
      </c>
      <c r="G435">
        <v>0.3981</v>
      </c>
      <c r="H435">
        <v>0.39886</v>
      </c>
      <c r="I435">
        <v>0.39899</v>
      </c>
      <c r="J435">
        <v>0.39925</v>
      </c>
      <c r="K435">
        <v>0.39934</v>
      </c>
      <c r="M435">
        <f t="shared" si="138"/>
        <v>0.026570000000000038</v>
      </c>
      <c r="N435">
        <f t="shared" si="139"/>
        <v>0.008939999999999948</v>
      </c>
      <c r="O435">
        <f t="shared" si="140"/>
        <v>0.0032500000000000306</v>
      </c>
      <c r="P435">
        <f t="shared" si="141"/>
        <v>0.0010600000000000054</v>
      </c>
      <c r="Q435">
        <f t="shared" si="142"/>
        <v>0.0007599999999999829</v>
      </c>
      <c r="R435">
        <f t="shared" si="143"/>
        <v>0.000130000000000019</v>
      </c>
      <c r="S435">
        <f t="shared" si="144"/>
        <v>0.00025999999999998247</v>
      </c>
      <c r="T435">
        <f t="shared" si="145"/>
        <v>8.999999999997899E-05</v>
      </c>
    </row>
    <row r="436" spans="1:20" ht="12.75">
      <c r="A436" s="30">
        <v>14</v>
      </c>
      <c r="B436" s="41">
        <v>-2.40000018605658</v>
      </c>
      <c r="C436">
        <v>0.35586</v>
      </c>
      <c r="D436">
        <v>0.38387</v>
      </c>
      <c r="E436">
        <v>0.39333</v>
      </c>
      <c r="F436">
        <v>0.39678</v>
      </c>
      <c r="G436">
        <v>0.39793</v>
      </c>
      <c r="H436">
        <v>0.39874</v>
      </c>
      <c r="I436">
        <v>0.3989</v>
      </c>
      <c r="J436">
        <v>0.39917</v>
      </c>
      <c r="K436">
        <v>0.39927</v>
      </c>
      <c r="M436">
        <f t="shared" si="138"/>
        <v>0.02800999999999998</v>
      </c>
      <c r="N436">
        <f t="shared" si="139"/>
        <v>0.009460000000000024</v>
      </c>
      <c r="O436">
        <f t="shared" si="140"/>
        <v>0.0034500000000000086</v>
      </c>
      <c r="P436">
        <f t="shared" si="141"/>
        <v>0.0011499999999999844</v>
      </c>
      <c r="Q436">
        <f t="shared" si="142"/>
        <v>0.0008099999999999774</v>
      </c>
      <c r="R436">
        <f t="shared" si="143"/>
        <v>0.00015999999999999348</v>
      </c>
      <c r="S436">
        <f t="shared" si="144"/>
        <v>0.000270000000000048</v>
      </c>
      <c r="T436">
        <f t="shared" si="145"/>
        <v>9.999999999998899E-05</v>
      </c>
    </row>
    <row r="437" spans="1:20" ht="12.75">
      <c r="A437" s="30">
        <v>15</v>
      </c>
      <c r="B437" s="41">
        <v>-2.3499996034631483</v>
      </c>
      <c r="C437">
        <v>0.35332</v>
      </c>
      <c r="D437">
        <v>0.38282</v>
      </c>
      <c r="E437">
        <v>0.39284</v>
      </c>
      <c r="F437">
        <v>0.3965</v>
      </c>
      <c r="G437">
        <v>0.39775</v>
      </c>
      <c r="H437">
        <v>0.39861</v>
      </c>
      <c r="I437">
        <v>0.39879</v>
      </c>
      <c r="J437">
        <v>0.39909</v>
      </c>
      <c r="K437">
        <v>0.3992</v>
      </c>
      <c r="M437">
        <f t="shared" si="138"/>
        <v>0.02949999999999997</v>
      </c>
      <c r="N437">
        <f t="shared" si="139"/>
        <v>0.010020000000000029</v>
      </c>
      <c r="O437">
        <f t="shared" si="140"/>
        <v>0.0036599999999999966</v>
      </c>
      <c r="P437">
        <f t="shared" si="141"/>
        <v>0.0012499999999999734</v>
      </c>
      <c r="Q437">
        <f t="shared" si="142"/>
        <v>0.0008600000000000274</v>
      </c>
      <c r="R437">
        <f t="shared" si="143"/>
        <v>0.00017999999999995797</v>
      </c>
      <c r="S437">
        <f t="shared" si="144"/>
        <v>0.00030000000000002247</v>
      </c>
      <c r="T437">
        <f t="shared" si="145"/>
        <v>0.00010999999999999899</v>
      </c>
    </row>
    <row r="438" spans="1:20" ht="12.75">
      <c r="A438" s="30">
        <v>16</v>
      </c>
      <c r="B438" s="41">
        <v>-2.3000002024454176</v>
      </c>
      <c r="C438">
        <v>0.35062</v>
      </c>
      <c r="D438">
        <v>0.38171</v>
      </c>
      <c r="E438">
        <v>0.3923</v>
      </c>
      <c r="F438">
        <v>0.39619</v>
      </c>
      <c r="G438">
        <v>0.39755</v>
      </c>
      <c r="H438">
        <v>0.39846</v>
      </c>
      <c r="I438">
        <v>0.39868</v>
      </c>
      <c r="J438">
        <v>0.39899</v>
      </c>
      <c r="K438">
        <v>0.39913</v>
      </c>
      <c r="M438">
        <f t="shared" si="138"/>
        <v>0.031090000000000007</v>
      </c>
      <c r="N438">
        <f t="shared" si="139"/>
        <v>0.010589999999999988</v>
      </c>
      <c r="O438">
        <f t="shared" si="140"/>
        <v>0.0038900000000000046</v>
      </c>
      <c r="P438">
        <f t="shared" si="141"/>
        <v>0.0013600000000000279</v>
      </c>
      <c r="Q438">
        <f t="shared" si="142"/>
        <v>0.0009099999999999664</v>
      </c>
      <c r="R438">
        <f t="shared" si="143"/>
        <v>0.00021999999999999797</v>
      </c>
      <c r="S438">
        <f t="shared" si="144"/>
        <v>0.00031000000000003247</v>
      </c>
      <c r="T438">
        <f t="shared" si="145"/>
        <v>0.00013999999999997348</v>
      </c>
    </row>
    <row r="439" spans="1:20" ht="12.75">
      <c r="A439" s="30">
        <v>17</v>
      </c>
      <c r="B439" s="41">
        <v>-2.2500002511435824</v>
      </c>
      <c r="C439">
        <v>0.34779</v>
      </c>
      <c r="D439">
        <v>0.38052</v>
      </c>
      <c r="E439">
        <v>0.39172</v>
      </c>
      <c r="F439">
        <v>0.39585</v>
      </c>
      <c r="G439">
        <v>0.39732</v>
      </c>
      <c r="H439">
        <v>0.3983</v>
      </c>
      <c r="I439">
        <v>0.39855</v>
      </c>
      <c r="J439">
        <v>0.39889</v>
      </c>
      <c r="K439">
        <v>0.39904</v>
      </c>
      <c r="M439">
        <f t="shared" si="138"/>
        <v>0.03273000000000004</v>
      </c>
      <c r="N439">
        <f t="shared" si="139"/>
        <v>0.011199999999999988</v>
      </c>
      <c r="O439">
        <f t="shared" si="140"/>
        <v>0.004129999999999967</v>
      </c>
      <c r="P439">
        <f t="shared" si="141"/>
        <v>0.0014700000000000268</v>
      </c>
      <c r="Q439">
        <f t="shared" si="142"/>
        <v>0.0009799999999999809</v>
      </c>
      <c r="R439">
        <f t="shared" si="143"/>
        <v>0.000250000000000028</v>
      </c>
      <c r="S439">
        <f t="shared" si="144"/>
        <v>0.00034000000000000696</v>
      </c>
      <c r="T439">
        <f t="shared" si="145"/>
        <v>0.00014999999999998348</v>
      </c>
    </row>
    <row r="440" spans="1:20" ht="12.75">
      <c r="A440" s="30">
        <v>18</v>
      </c>
      <c r="B440" s="41">
        <v>-2.200000237109353</v>
      </c>
      <c r="C440">
        <v>0.34479</v>
      </c>
      <c r="D440">
        <v>0.37925</v>
      </c>
      <c r="E440">
        <v>0.3911</v>
      </c>
      <c r="F440">
        <v>0.39549</v>
      </c>
      <c r="G440">
        <v>0.39708</v>
      </c>
      <c r="H440">
        <v>0.39812</v>
      </c>
      <c r="I440">
        <v>0.39841</v>
      </c>
      <c r="J440">
        <v>0.39878</v>
      </c>
      <c r="K440">
        <v>0.39894</v>
      </c>
      <c r="M440">
        <f t="shared" si="138"/>
        <v>0.03445999999999999</v>
      </c>
      <c r="N440">
        <f t="shared" si="139"/>
        <v>0.011850000000000027</v>
      </c>
      <c r="O440">
        <f t="shared" si="140"/>
        <v>0.004390000000000005</v>
      </c>
      <c r="P440">
        <f t="shared" si="141"/>
        <v>0.0015899999999999803</v>
      </c>
      <c r="Q440">
        <f t="shared" si="142"/>
        <v>0.0010399999999999854</v>
      </c>
      <c r="R440">
        <f t="shared" si="143"/>
        <v>0.00029000000000001247</v>
      </c>
      <c r="S440">
        <f t="shared" si="144"/>
        <v>0.00037000000000003697</v>
      </c>
      <c r="T440">
        <f t="shared" si="145"/>
        <v>0.00015999999999999348</v>
      </c>
    </row>
    <row r="441" spans="1:20" ht="12.75">
      <c r="A441" s="30">
        <v>19</v>
      </c>
      <c r="B441" s="41">
        <v>-2.149999867728904</v>
      </c>
      <c r="C441">
        <v>0.34164</v>
      </c>
      <c r="D441">
        <v>0.37789</v>
      </c>
      <c r="E441">
        <v>0.39043</v>
      </c>
      <c r="F441">
        <v>0.39509</v>
      </c>
      <c r="G441">
        <v>0.39681</v>
      </c>
      <c r="H441">
        <v>0.39792</v>
      </c>
      <c r="I441">
        <v>0.39826</v>
      </c>
      <c r="J441">
        <v>0.39865</v>
      </c>
      <c r="K441">
        <v>0.39884</v>
      </c>
      <c r="M441">
        <f t="shared" si="138"/>
        <v>0.036250000000000004</v>
      </c>
      <c r="N441">
        <f t="shared" si="139"/>
        <v>0.012539999999999996</v>
      </c>
      <c r="O441">
        <f t="shared" si="140"/>
        <v>0.0046599999999999975</v>
      </c>
      <c r="P441">
        <f t="shared" si="141"/>
        <v>0.0017199999999999993</v>
      </c>
      <c r="Q441">
        <f t="shared" si="142"/>
        <v>0.0011099999999999999</v>
      </c>
      <c r="R441">
        <f t="shared" si="143"/>
        <v>0.00034000000000000696</v>
      </c>
      <c r="S441">
        <f t="shared" si="144"/>
        <v>0.00039000000000000146</v>
      </c>
      <c r="T441">
        <f t="shared" si="145"/>
        <v>0.00018999999999996797</v>
      </c>
    </row>
    <row r="442" spans="1:20" ht="12.75">
      <c r="A442" s="30">
        <v>20</v>
      </c>
      <c r="B442" s="41">
        <v>-2.100000128334196</v>
      </c>
      <c r="C442">
        <v>0.33832</v>
      </c>
      <c r="D442">
        <v>0.37644</v>
      </c>
      <c r="E442">
        <v>0.3897</v>
      </c>
      <c r="F442">
        <v>0.39466</v>
      </c>
      <c r="G442">
        <v>0.39652</v>
      </c>
      <c r="H442">
        <v>0.3977</v>
      </c>
      <c r="I442">
        <v>0.39809</v>
      </c>
      <c r="J442">
        <v>0.39851</v>
      </c>
      <c r="K442">
        <v>0.39872</v>
      </c>
      <c r="M442">
        <f t="shared" si="138"/>
        <v>0.03811999999999999</v>
      </c>
      <c r="N442">
        <f t="shared" si="139"/>
        <v>0.013259999999999994</v>
      </c>
      <c r="O442">
        <f t="shared" si="140"/>
        <v>0.00496000000000002</v>
      </c>
      <c r="P442">
        <f t="shared" si="141"/>
        <v>0.0018599999999999728</v>
      </c>
      <c r="Q442">
        <f t="shared" si="142"/>
        <v>0.0011800000000000144</v>
      </c>
      <c r="R442">
        <f t="shared" si="143"/>
        <v>0.00039000000000000146</v>
      </c>
      <c r="S442">
        <f t="shared" si="144"/>
        <v>0.00041999999999997595</v>
      </c>
      <c r="T442">
        <f t="shared" si="145"/>
        <v>0.00021000000000004349</v>
      </c>
    </row>
    <row r="443" spans="1:20" ht="12.75">
      <c r="A443" s="30">
        <v>21</v>
      </c>
      <c r="B443" s="41">
        <v>-2.049999969853415</v>
      </c>
      <c r="C443">
        <v>0.33482</v>
      </c>
      <c r="D443">
        <v>0.37489</v>
      </c>
      <c r="E443">
        <v>0.38891</v>
      </c>
      <c r="F443">
        <v>0.39418</v>
      </c>
      <c r="G443">
        <v>0.39619</v>
      </c>
      <c r="H443">
        <v>0.39746</v>
      </c>
      <c r="I443">
        <v>0.3979</v>
      </c>
      <c r="J443">
        <v>0.39836</v>
      </c>
      <c r="K443">
        <v>0.39859</v>
      </c>
      <c r="M443">
        <f t="shared" si="138"/>
        <v>0.040069999999999995</v>
      </c>
      <c r="N443">
        <f t="shared" si="139"/>
        <v>0.014019999999999977</v>
      </c>
      <c r="O443">
        <f t="shared" si="140"/>
        <v>0.005269999999999997</v>
      </c>
      <c r="P443">
        <f t="shared" si="141"/>
        <v>0.0020100000000000118</v>
      </c>
      <c r="Q443">
        <f t="shared" si="142"/>
        <v>0.0012699999999999934</v>
      </c>
      <c r="R443">
        <f t="shared" si="143"/>
        <v>0.00043999999999999595</v>
      </c>
      <c r="S443">
        <f t="shared" si="144"/>
        <v>0.00046000000000001595</v>
      </c>
      <c r="T443">
        <f t="shared" si="145"/>
        <v>0.00023000000000000798</v>
      </c>
    </row>
    <row r="444" spans="1:20" ht="12.75">
      <c r="A444" s="30">
        <v>22</v>
      </c>
      <c r="B444" s="41">
        <v>-2</v>
      </c>
      <c r="C444">
        <v>0.33114</v>
      </c>
      <c r="D444">
        <v>0.37323</v>
      </c>
      <c r="E444">
        <v>0.38806</v>
      </c>
      <c r="F444">
        <v>0.39367</v>
      </c>
      <c r="G444">
        <v>0.39584</v>
      </c>
      <c r="H444">
        <v>0.3972</v>
      </c>
      <c r="I444">
        <v>0.39769</v>
      </c>
      <c r="J444">
        <v>0.39819</v>
      </c>
      <c r="K444">
        <v>0.39845</v>
      </c>
      <c r="M444">
        <f t="shared" si="138"/>
        <v>0.042090000000000016</v>
      </c>
      <c r="N444">
        <f t="shared" si="139"/>
        <v>0.01483000000000001</v>
      </c>
      <c r="O444">
        <f t="shared" si="140"/>
        <v>0.005610000000000004</v>
      </c>
      <c r="P444">
        <f t="shared" si="141"/>
        <v>0.0021700000000000053</v>
      </c>
      <c r="Q444">
        <f t="shared" si="142"/>
        <v>0.0013599999999999723</v>
      </c>
      <c r="R444">
        <f t="shared" si="143"/>
        <v>0.0004899999999999904</v>
      </c>
      <c r="S444">
        <f t="shared" si="144"/>
        <v>0.0005000000000000004</v>
      </c>
      <c r="T444">
        <f t="shared" si="145"/>
        <v>0.000260000000000038</v>
      </c>
    </row>
    <row r="445" spans="1:20" ht="12.75">
      <c r="A445" s="30">
        <v>23</v>
      </c>
      <c r="B445" s="41">
        <v>-1.9499994017142384</v>
      </c>
      <c r="C445">
        <v>0.32745</v>
      </c>
      <c r="D445">
        <v>0.37146</v>
      </c>
      <c r="E445">
        <v>0.38714</v>
      </c>
      <c r="F445">
        <v>0.3931</v>
      </c>
      <c r="G445">
        <v>0.39545</v>
      </c>
      <c r="H445">
        <v>0.39691</v>
      </c>
      <c r="I445">
        <v>0.39746</v>
      </c>
      <c r="J445">
        <v>0.398</v>
      </c>
      <c r="K445">
        <v>0.39829</v>
      </c>
      <c r="M445">
        <f t="shared" si="138"/>
        <v>0.044009999999999994</v>
      </c>
      <c r="N445">
        <f t="shared" si="139"/>
        <v>0.015679999999999972</v>
      </c>
      <c r="O445">
        <f t="shared" si="140"/>
        <v>0.005960000000000021</v>
      </c>
      <c r="P445">
        <f t="shared" si="141"/>
        <v>0.0023500000000000187</v>
      </c>
      <c r="Q445">
        <f t="shared" si="142"/>
        <v>0.0014599999999999613</v>
      </c>
      <c r="R445">
        <f t="shared" si="143"/>
        <v>0.0005499999999999949</v>
      </c>
      <c r="S445">
        <f t="shared" si="144"/>
        <v>0.0005400000000000404</v>
      </c>
      <c r="T445">
        <f t="shared" si="145"/>
        <v>0.00028999999999995696</v>
      </c>
    </row>
    <row r="446" spans="1:20" ht="12.75">
      <c r="A446" s="30">
        <v>24</v>
      </c>
      <c r="B446" s="41">
        <v>-1.899998417198648</v>
      </c>
      <c r="C446">
        <v>0.32401</v>
      </c>
      <c r="D446">
        <v>0.36957</v>
      </c>
      <c r="E446">
        <v>0.38614</v>
      </c>
      <c r="F446">
        <v>0.39249</v>
      </c>
      <c r="G446">
        <v>0.39502</v>
      </c>
      <c r="H446">
        <v>0.39659</v>
      </c>
      <c r="I446">
        <v>0.39721</v>
      </c>
      <c r="J446">
        <v>0.39779</v>
      </c>
      <c r="K446">
        <v>0.39811</v>
      </c>
      <c r="M446">
        <f t="shared" si="138"/>
        <v>0.04555999999999999</v>
      </c>
      <c r="N446">
        <f t="shared" si="139"/>
        <v>0.016569999999999974</v>
      </c>
      <c r="O446">
        <f t="shared" si="140"/>
        <v>0.006350000000000022</v>
      </c>
      <c r="P446">
        <f t="shared" si="141"/>
        <v>0.0025299999999999767</v>
      </c>
      <c r="Q446">
        <f t="shared" si="142"/>
        <v>0.0015700000000000158</v>
      </c>
      <c r="R446">
        <f t="shared" si="143"/>
        <v>0.0006200000000000094</v>
      </c>
      <c r="S446">
        <f t="shared" si="144"/>
        <v>0.0005799999999999694</v>
      </c>
      <c r="T446">
        <f t="shared" si="145"/>
        <v>0.00032000000000004247</v>
      </c>
    </row>
    <row r="447" spans="1:20" ht="12.75">
      <c r="A447" s="30">
        <v>25</v>
      </c>
      <c r="B447" s="41">
        <v>-1.8499992450778628</v>
      </c>
      <c r="C447">
        <v>0.31856</v>
      </c>
      <c r="D447">
        <v>0.36755</v>
      </c>
      <c r="E447">
        <v>0.38506</v>
      </c>
      <c r="F447">
        <v>0.39182</v>
      </c>
      <c r="G447">
        <v>0.39455</v>
      </c>
      <c r="H447">
        <v>0.39623</v>
      </c>
      <c r="I447">
        <v>0.39693</v>
      </c>
      <c r="J447">
        <v>0.39756</v>
      </c>
      <c r="K447">
        <v>0.39792</v>
      </c>
      <c r="M447">
        <f t="shared" si="138"/>
        <v>0.04898999999999998</v>
      </c>
      <c r="N447">
        <f t="shared" si="139"/>
        <v>0.017510000000000026</v>
      </c>
      <c r="O447">
        <f t="shared" si="140"/>
        <v>0.006759999999999988</v>
      </c>
      <c r="P447">
        <f t="shared" si="141"/>
        <v>0.00273000000000001</v>
      </c>
      <c r="Q447">
        <f t="shared" si="142"/>
        <v>0.0016800000000000148</v>
      </c>
      <c r="R447">
        <f t="shared" si="143"/>
        <v>0.0006999999999999784</v>
      </c>
      <c r="S447">
        <f t="shared" si="144"/>
        <v>0.0006300000000000194</v>
      </c>
      <c r="T447">
        <f t="shared" si="145"/>
        <v>0.00035999999999997145</v>
      </c>
    </row>
    <row r="448" spans="1:20" ht="12.75">
      <c r="A448" s="30">
        <v>26</v>
      </c>
      <c r="B448" s="41">
        <v>-1.8000008748032033</v>
      </c>
      <c r="C448">
        <v>0.31443</v>
      </c>
      <c r="D448">
        <v>0.36539</v>
      </c>
      <c r="E448">
        <v>0.38389</v>
      </c>
      <c r="F448">
        <v>0.39108</v>
      </c>
      <c r="G448">
        <v>0.39404</v>
      </c>
      <c r="H448">
        <v>0.39584</v>
      </c>
      <c r="I448">
        <v>0.39662</v>
      </c>
      <c r="J448">
        <v>0.3973</v>
      </c>
      <c r="K448">
        <v>0.3977</v>
      </c>
      <c r="M448">
        <f t="shared" si="138"/>
        <v>0.050960000000000005</v>
      </c>
      <c r="N448">
        <f t="shared" si="139"/>
        <v>0.018500000000000016</v>
      </c>
      <c r="O448">
        <f t="shared" si="140"/>
        <v>0.007189999999999974</v>
      </c>
      <c r="P448">
        <f t="shared" si="141"/>
        <v>0.002960000000000018</v>
      </c>
      <c r="Q448">
        <f t="shared" si="142"/>
        <v>0.0018000000000000238</v>
      </c>
      <c r="R448">
        <f t="shared" si="143"/>
        <v>0.0007799999999999474</v>
      </c>
      <c r="S448">
        <f t="shared" si="144"/>
        <v>0.0006800000000000139</v>
      </c>
      <c r="T448">
        <f t="shared" si="145"/>
        <v>0.00040000000000001146</v>
      </c>
    </row>
    <row r="449" spans="1:20" ht="12.75">
      <c r="A449" s="30">
        <v>27</v>
      </c>
      <c r="B449" s="41">
        <v>-1.7499998559187062</v>
      </c>
      <c r="C449">
        <v>0.30962</v>
      </c>
      <c r="D449">
        <v>0.36309</v>
      </c>
      <c r="E449">
        <v>0.38263</v>
      </c>
      <c r="F449">
        <v>0.39028</v>
      </c>
      <c r="G449">
        <v>0.39348</v>
      </c>
      <c r="H449">
        <v>0.39542</v>
      </c>
      <c r="I449">
        <v>0.39628</v>
      </c>
      <c r="J449">
        <v>0.39702</v>
      </c>
      <c r="K449">
        <v>0.39746</v>
      </c>
      <c r="M449">
        <f t="shared" si="138"/>
        <v>0.05347000000000002</v>
      </c>
      <c r="N449">
        <f t="shared" si="139"/>
        <v>0.019540000000000002</v>
      </c>
      <c r="O449">
        <f t="shared" si="140"/>
        <v>0.00764999999999999</v>
      </c>
      <c r="P449">
        <f t="shared" si="141"/>
        <v>0.0031999999999999806</v>
      </c>
      <c r="Q449">
        <f t="shared" si="142"/>
        <v>0.0019399999999999973</v>
      </c>
      <c r="R449">
        <f t="shared" si="143"/>
        <v>0.0008600000000000274</v>
      </c>
      <c r="S449">
        <f t="shared" si="144"/>
        <v>0.0007399999999999629</v>
      </c>
      <c r="T449">
        <f t="shared" si="145"/>
        <v>0.00043999999999999595</v>
      </c>
    </row>
    <row r="450" spans="1:20" ht="12.75">
      <c r="A450" s="30">
        <v>28</v>
      </c>
      <c r="B450" s="41">
        <v>-1.7000005038830162</v>
      </c>
      <c r="C450">
        <v>0.30474</v>
      </c>
      <c r="D450">
        <v>0.36062</v>
      </c>
      <c r="E450">
        <v>0.38126</v>
      </c>
      <c r="F450">
        <v>0.38941</v>
      </c>
      <c r="G450">
        <v>0.39286</v>
      </c>
      <c r="H450">
        <v>0.39494</v>
      </c>
      <c r="I450">
        <v>0.3959</v>
      </c>
      <c r="J450">
        <v>0.39671</v>
      </c>
      <c r="K450">
        <v>0.3972</v>
      </c>
      <c r="M450">
        <f t="shared" si="138"/>
        <v>0.055879999999999985</v>
      </c>
      <c r="N450">
        <f t="shared" si="139"/>
        <v>0.02063999999999999</v>
      </c>
      <c r="O450">
        <f t="shared" si="140"/>
        <v>0.00814999999999999</v>
      </c>
      <c r="P450">
        <f t="shared" si="141"/>
        <v>0.0034500000000000086</v>
      </c>
      <c r="Q450">
        <f t="shared" si="142"/>
        <v>0.0020800000000000263</v>
      </c>
      <c r="R450">
        <f t="shared" si="143"/>
        <v>0.0009599999999999609</v>
      </c>
      <c r="S450">
        <f t="shared" si="144"/>
        <v>0.0008100000000000329</v>
      </c>
      <c r="T450">
        <f t="shared" si="145"/>
        <v>0.0004899999999999904</v>
      </c>
    </row>
    <row r="451" spans="1:20" ht="12.75">
      <c r="A451" s="30">
        <v>29</v>
      </c>
      <c r="B451" s="41">
        <v>-1.6500002208734552</v>
      </c>
      <c r="C451">
        <v>0.29962</v>
      </c>
      <c r="D451">
        <v>0.358</v>
      </c>
      <c r="E451">
        <v>0.37979</v>
      </c>
      <c r="F451">
        <v>0.38846</v>
      </c>
      <c r="G451">
        <v>0.39218</v>
      </c>
      <c r="H451">
        <v>0.39443</v>
      </c>
      <c r="I451">
        <v>0.39548</v>
      </c>
      <c r="J451">
        <v>0.39636</v>
      </c>
      <c r="K451">
        <v>0.3969</v>
      </c>
      <c r="M451">
        <f t="shared" si="138"/>
        <v>0.05837999999999999</v>
      </c>
      <c r="N451">
        <f t="shared" si="139"/>
        <v>0.02179000000000003</v>
      </c>
      <c r="O451">
        <f t="shared" si="140"/>
        <v>0.008670000000000011</v>
      </c>
      <c r="P451">
        <f t="shared" si="141"/>
        <v>0.0037199999999999456</v>
      </c>
      <c r="Q451">
        <f t="shared" si="142"/>
        <v>0.0022500000000000298</v>
      </c>
      <c r="R451">
        <f t="shared" si="143"/>
        <v>0.0010499999999999954</v>
      </c>
      <c r="S451">
        <f t="shared" si="144"/>
        <v>0.0008799999999999919</v>
      </c>
      <c r="T451">
        <f t="shared" si="145"/>
        <v>0.0005399999999999849</v>
      </c>
    </row>
    <row r="452" spans="1:20" ht="12.75">
      <c r="A452" s="30">
        <v>30</v>
      </c>
      <c r="B452" s="41">
        <v>-1.59999938302362</v>
      </c>
      <c r="C452">
        <v>0.29423</v>
      </c>
      <c r="D452">
        <v>0.35519</v>
      </c>
      <c r="E452">
        <v>0.37819</v>
      </c>
      <c r="F452">
        <v>0.38742</v>
      </c>
      <c r="G452">
        <v>0.39144</v>
      </c>
      <c r="H452">
        <v>0.39385</v>
      </c>
      <c r="I452">
        <v>0.39502</v>
      </c>
      <c r="J452">
        <v>0.39598</v>
      </c>
      <c r="K452">
        <v>0.39657</v>
      </c>
      <c r="M452">
        <f t="shared" si="138"/>
        <v>0.060960000000000014</v>
      </c>
      <c r="N452">
        <f t="shared" si="139"/>
        <v>0.02300000000000002</v>
      </c>
      <c r="O452">
        <f t="shared" si="140"/>
        <v>0.00922999999999996</v>
      </c>
      <c r="P452">
        <f t="shared" si="141"/>
        <v>0.0040200000000000236</v>
      </c>
      <c r="Q452">
        <f t="shared" si="142"/>
        <v>0.0024099999999999677</v>
      </c>
      <c r="R452">
        <f t="shared" si="143"/>
        <v>0.0011700000000000044</v>
      </c>
      <c r="S452">
        <f t="shared" si="144"/>
        <v>0.0009600000000000164</v>
      </c>
      <c r="T452">
        <f t="shared" si="145"/>
        <v>0.0005899999999999794</v>
      </c>
    </row>
    <row r="453" spans="1:20" ht="12.75">
      <c r="A453" s="30">
        <v>31</v>
      </c>
      <c r="B453" s="41">
        <v>-1.5500004516890253</v>
      </c>
      <c r="C453">
        <v>0.2886</v>
      </c>
      <c r="D453">
        <v>0.3522</v>
      </c>
      <c r="E453">
        <v>0.37646</v>
      </c>
      <c r="F453">
        <v>0.38629</v>
      </c>
      <c r="G453">
        <v>0.39062</v>
      </c>
      <c r="H453">
        <v>0.39322</v>
      </c>
      <c r="I453">
        <v>0.39452</v>
      </c>
      <c r="J453">
        <v>0.39556</v>
      </c>
      <c r="K453">
        <v>0.39621</v>
      </c>
      <c r="M453">
        <f t="shared" si="138"/>
        <v>0.06359999999999999</v>
      </c>
      <c r="N453">
        <f t="shared" si="139"/>
        <v>0.024260000000000004</v>
      </c>
      <c r="O453">
        <f t="shared" si="140"/>
        <v>0.009830000000000005</v>
      </c>
      <c r="P453">
        <f t="shared" si="141"/>
        <v>0.0043300000000000005</v>
      </c>
      <c r="Q453">
        <f t="shared" si="142"/>
        <v>0.002599999999999991</v>
      </c>
      <c r="R453">
        <f t="shared" si="143"/>
        <v>0.0012999999999999678</v>
      </c>
      <c r="S453">
        <f t="shared" si="144"/>
        <v>0.001040000000000041</v>
      </c>
      <c r="T453">
        <f t="shared" si="145"/>
        <v>0.0006499999999999839</v>
      </c>
    </row>
    <row r="454" spans="1:20" ht="12.75">
      <c r="A454" s="30">
        <v>32</v>
      </c>
      <c r="B454" s="41">
        <v>-1.4999996786570646</v>
      </c>
      <c r="C454">
        <v>0.28271</v>
      </c>
      <c r="D454">
        <v>0.349</v>
      </c>
      <c r="E454">
        <v>0.37459</v>
      </c>
      <c r="F454">
        <v>0.38505</v>
      </c>
      <c r="G454">
        <v>0.38972</v>
      </c>
      <c r="H454">
        <v>0.39253</v>
      </c>
      <c r="I454">
        <v>0.39396</v>
      </c>
      <c r="J454">
        <v>0.39509</v>
      </c>
      <c r="K454">
        <v>0.39581</v>
      </c>
      <c r="M454">
        <f t="shared" si="138"/>
        <v>0.06628999999999996</v>
      </c>
      <c r="N454">
        <f t="shared" si="139"/>
        <v>0.02559</v>
      </c>
      <c r="O454">
        <f t="shared" si="140"/>
        <v>0.010460000000000025</v>
      </c>
      <c r="P454">
        <f t="shared" si="141"/>
        <v>0.0046700000000000075</v>
      </c>
      <c r="Q454">
        <f t="shared" si="142"/>
        <v>0.002809999999999979</v>
      </c>
      <c r="R454">
        <f t="shared" si="143"/>
        <v>0.0014299999999999868</v>
      </c>
      <c r="S454">
        <f t="shared" si="144"/>
        <v>0.0011300000000000199</v>
      </c>
      <c r="T454">
        <f t="shared" si="145"/>
        <v>0.0007199999999999984</v>
      </c>
    </row>
    <row r="455" spans="1:20" ht="12.75">
      <c r="A455" s="30">
        <v>33</v>
      </c>
      <c r="B455" s="41">
        <v>-1.4500004764253318</v>
      </c>
      <c r="C455">
        <v>0.2766</v>
      </c>
      <c r="D455">
        <v>0.3456</v>
      </c>
      <c r="E455">
        <v>0.37257</v>
      </c>
      <c r="F455">
        <v>0.3837</v>
      </c>
      <c r="G455">
        <v>0.38874</v>
      </c>
      <c r="H455">
        <v>0.39177</v>
      </c>
      <c r="I455">
        <v>0.39334</v>
      </c>
      <c r="J455">
        <v>0.39457</v>
      </c>
      <c r="K455">
        <v>0.39537</v>
      </c>
      <c r="M455">
        <f t="shared" si="138"/>
        <v>0.069</v>
      </c>
      <c r="N455">
        <f t="shared" si="139"/>
        <v>0.026969999999999994</v>
      </c>
      <c r="O455">
        <f t="shared" si="140"/>
        <v>0.011129999999999973</v>
      </c>
      <c r="P455">
        <f t="shared" si="141"/>
        <v>0.005039999999999989</v>
      </c>
      <c r="Q455">
        <f t="shared" si="142"/>
        <v>0.0030300000000000327</v>
      </c>
      <c r="R455">
        <f t="shared" si="143"/>
        <v>0.0015700000000000158</v>
      </c>
      <c r="S455">
        <f t="shared" si="144"/>
        <v>0.0012299999999999534</v>
      </c>
      <c r="T455">
        <f t="shared" si="145"/>
        <v>0.0008000000000000229</v>
      </c>
    </row>
    <row r="456" spans="1:20" ht="12.75">
      <c r="A456" s="30">
        <v>34</v>
      </c>
      <c r="B456" s="41">
        <v>-1.4000001860565798</v>
      </c>
      <c r="C456">
        <v>0.27021</v>
      </c>
      <c r="D456">
        <v>0.34197</v>
      </c>
      <c r="E456">
        <v>0.37038</v>
      </c>
      <c r="F456">
        <v>0.38223</v>
      </c>
      <c r="G456">
        <v>0.38766</v>
      </c>
      <c r="H456">
        <v>0.39093</v>
      </c>
      <c r="I456">
        <v>0.39266</v>
      </c>
      <c r="J456">
        <v>0.394</v>
      </c>
      <c r="K456">
        <v>0.39488</v>
      </c>
      <c r="M456">
        <f aca="true" t="shared" si="146" ref="M456:M487">D456-C456</f>
        <v>0.07175999999999999</v>
      </c>
      <c r="N456">
        <f aca="true" t="shared" si="147" ref="N456:N487">E456-D456</f>
        <v>0.02840999999999999</v>
      </c>
      <c r="O456">
        <f aca="true" t="shared" si="148" ref="O456:O487">F456-E456</f>
        <v>0.011850000000000027</v>
      </c>
      <c r="P456">
        <f aca="true" t="shared" si="149" ref="P456:P487">G456-F456</f>
        <v>0.00542999999999999</v>
      </c>
      <c r="Q456">
        <f aca="true" t="shared" si="150" ref="Q456:Q487">H456-G456</f>
        <v>0.003269999999999995</v>
      </c>
      <c r="R456">
        <f aca="true" t="shared" si="151" ref="R456:R487">I456-H456</f>
        <v>0.0017300000000000093</v>
      </c>
      <c r="S456">
        <f aca="true" t="shared" si="152" ref="S456:S487">J456-I456</f>
        <v>0.0013400000000000079</v>
      </c>
      <c r="T456">
        <f aca="true" t="shared" si="153" ref="T456:T487">K456-J456</f>
        <v>0.0008799999999999919</v>
      </c>
    </row>
    <row r="457" spans="1:20" ht="12.75">
      <c r="A457" s="30">
        <v>35</v>
      </c>
      <c r="B457" s="41">
        <v>-1.3499996034631485</v>
      </c>
      <c r="C457">
        <v>0.26359</v>
      </c>
      <c r="D457">
        <v>0.3381</v>
      </c>
      <c r="E457">
        <v>0.36802</v>
      </c>
      <c r="F457">
        <v>0.38063</v>
      </c>
      <c r="G457">
        <v>0.38648</v>
      </c>
      <c r="H457">
        <v>0.39</v>
      </c>
      <c r="I457">
        <v>0.3919</v>
      </c>
      <c r="J457">
        <v>0.39337</v>
      </c>
      <c r="K457">
        <v>0.39433</v>
      </c>
      <c r="M457">
        <f t="shared" si="146"/>
        <v>0.07451000000000002</v>
      </c>
      <c r="N457">
        <f t="shared" si="147"/>
        <v>0.029920000000000002</v>
      </c>
      <c r="O457">
        <f t="shared" si="148"/>
        <v>0.01261000000000001</v>
      </c>
      <c r="P457">
        <f t="shared" si="149"/>
        <v>0.005849999999999966</v>
      </c>
      <c r="Q457">
        <f t="shared" si="150"/>
        <v>0.003520000000000023</v>
      </c>
      <c r="R457">
        <f t="shared" si="151"/>
        <v>0.0019000000000000128</v>
      </c>
      <c r="S457">
        <f t="shared" si="152"/>
        <v>0.0014699999999999713</v>
      </c>
      <c r="T457">
        <f t="shared" si="153"/>
        <v>0.0009600000000000164</v>
      </c>
    </row>
    <row r="458" spans="1:20" ht="12.75">
      <c r="A458" s="30">
        <v>36</v>
      </c>
      <c r="B458" s="41">
        <v>-1.3000002024454176</v>
      </c>
      <c r="C458">
        <v>0.25673</v>
      </c>
      <c r="D458">
        <v>0.33399</v>
      </c>
      <c r="E458">
        <v>0.36546</v>
      </c>
      <c r="F458">
        <v>0.37888</v>
      </c>
      <c r="G458">
        <v>0.38519</v>
      </c>
      <c r="H458">
        <v>0.38899</v>
      </c>
      <c r="I458">
        <v>0.39107</v>
      </c>
      <c r="J458">
        <v>0.39267</v>
      </c>
      <c r="K458">
        <v>0.39373</v>
      </c>
      <c r="M458">
        <f t="shared" si="146"/>
        <v>0.07726</v>
      </c>
      <c r="N458">
        <f t="shared" si="147"/>
        <v>0.03147</v>
      </c>
      <c r="O458">
        <f t="shared" si="148"/>
        <v>0.013419999999999987</v>
      </c>
      <c r="P458">
        <f t="shared" si="149"/>
        <v>0.006309999999999982</v>
      </c>
      <c r="Q458">
        <f t="shared" si="150"/>
        <v>0.0038000000000000256</v>
      </c>
      <c r="R458">
        <f t="shared" si="151"/>
        <v>0.0020799999999999708</v>
      </c>
      <c r="S458">
        <f t="shared" si="152"/>
        <v>0.0016000000000000458</v>
      </c>
      <c r="T458">
        <f t="shared" si="153"/>
        <v>0.0010600000000000054</v>
      </c>
    </row>
    <row r="459" spans="1:20" ht="12.75">
      <c r="A459" s="30">
        <v>37</v>
      </c>
      <c r="B459" s="41">
        <v>-1.2500002511435826</v>
      </c>
      <c r="C459">
        <v>0.24962</v>
      </c>
      <c r="D459">
        <v>0.32961</v>
      </c>
      <c r="E459">
        <v>0.36271</v>
      </c>
      <c r="F459">
        <v>0.37698</v>
      </c>
      <c r="G459">
        <v>0.38377</v>
      </c>
      <c r="H459">
        <v>0.38787</v>
      </c>
      <c r="I459">
        <v>0.39015</v>
      </c>
      <c r="J459">
        <v>0.39189</v>
      </c>
      <c r="K459">
        <v>0.39306</v>
      </c>
      <c r="M459">
        <f t="shared" si="146"/>
        <v>0.07999</v>
      </c>
      <c r="N459">
        <f t="shared" si="147"/>
        <v>0.03309999999999996</v>
      </c>
      <c r="O459">
        <f t="shared" si="148"/>
        <v>0.014270000000000005</v>
      </c>
      <c r="P459">
        <f t="shared" si="149"/>
        <v>0.006790000000000018</v>
      </c>
      <c r="Q459">
        <f t="shared" si="150"/>
        <v>0.0040999999999999925</v>
      </c>
      <c r="R459">
        <f t="shared" si="151"/>
        <v>0.0022800000000000042</v>
      </c>
      <c r="S459">
        <f t="shared" si="152"/>
        <v>0.0017400000000000193</v>
      </c>
      <c r="T459">
        <f t="shared" si="153"/>
        <v>0.0011700000000000044</v>
      </c>
    </row>
    <row r="460" spans="1:20" ht="12.75">
      <c r="A460" s="30">
        <v>38</v>
      </c>
      <c r="B460" s="41">
        <v>-1.2000002371093532</v>
      </c>
      <c r="C460">
        <v>0.24228</v>
      </c>
      <c r="D460">
        <v>0.32496</v>
      </c>
      <c r="E460">
        <v>0.35973</v>
      </c>
      <c r="F460">
        <v>0.37491</v>
      </c>
      <c r="G460">
        <v>0.38221</v>
      </c>
      <c r="H460">
        <v>0.38664</v>
      </c>
      <c r="I460">
        <v>0.38914</v>
      </c>
      <c r="J460">
        <v>0.39104</v>
      </c>
      <c r="K460">
        <v>0.39232</v>
      </c>
      <c r="M460">
        <f t="shared" si="146"/>
        <v>0.08268000000000003</v>
      </c>
      <c r="N460">
        <f t="shared" si="147"/>
        <v>0.03476999999999997</v>
      </c>
      <c r="O460">
        <f t="shared" si="148"/>
        <v>0.015180000000000027</v>
      </c>
      <c r="P460">
        <f t="shared" si="149"/>
        <v>0.007299999999999973</v>
      </c>
      <c r="Q460">
        <f t="shared" si="150"/>
        <v>0.0044299999999999895</v>
      </c>
      <c r="R460">
        <f t="shared" si="151"/>
        <v>0.0025000000000000022</v>
      </c>
      <c r="S460">
        <f t="shared" si="152"/>
        <v>0.0019000000000000128</v>
      </c>
      <c r="T460">
        <f t="shared" si="153"/>
        <v>0.0012800000000000034</v>
      </c>
    </row>
    <row r="461" spans="1:20" ht="12.75">
      <c r="A461" s="30">
        <v>39</v>
      </c>
      <c r="B461" s="41">
        <v>-1.1499998677289038</v>
      </c>
      <c r="C461">
        <v>0.2347</v>
      </c>
      <c r="D461">
        <v>0.32002</v>
      </c>
      <c r="E461">
        <v>0.35652</v>
      </c>
      <c r="F461">
        <v>0.37265</v>
      </c>
      <c r="G461">
        <v>0.38051</v>
      </c>
      <c r="H461">
        <v>0.38528</v>
      </c>
      <c r="I461">
        <v>0.38803</v>
      </c>
      <c r="J461">
        <v>0.39009</v>
      </c>
      <c r="K461">
        <v>0.3915</v>
      </c>
      <c r="M461">
        <f t="shared" si="146"/>
        <v>0.08532000000000003</v>
      </c>
      <c r="N461">
        <f t="shared" si="147"/>
        <v>0.03649999999999998</v>
      </c>
      <c r="O461">
        <f t="shared" si="148"/>
        <v>0.016129999999999978</v>
      </c>
      <c r="P461">
        <f t="shared" si="149"/>
        <v>0.007860000000000034</v>
      </c>
      <c r="Q461">
        <f t="shared" si="150"/>
        <v>0.0047699999999999965</v>
      </c>
      <c r="R461">
        <f t="shared" si="151"/>
        <v>0.0027499999999999747</v>
      </c>
      <c r="S461">
        <f t="shared" si="152"/>
        <v>0.0020600000000000063</v>
      </c>
      <c r="T461">
        <f t="shared" si="153"/>
        <v>0.0014100000000000223</v>
      </c>
    </row>
    <row r="462" spans="1:20" ht="12.75">
      <c r="A462" s="30">
        <v>40</v>
      </c>
      <c r="B462" s="41">
        <v>-1.100000128334196</v>
      </c>
      <c r="C462">
        <v>0.22691</v>
      </c>
      <c r="D462">
        <v>0.31478</v>
      </c>
      <c r="E462">
        <v>0.35306</v>
      </c>
      <c r="F462">
        <v>0.37019</v>
      </c>
      <c r="G462">
        <v>0.37864</v>
      </c>
      <c r="H462">
        <v>0.3838</v>
      </c>
      <c r="I462">
        <v>0.3868</v>
      </c>
      <c r="J462">
        <v>0.38905</v>
      </c>
      <c r="K462">
        <v>0.3906</v>
      </c>
      <c r="M462">
        <f t="shared" si="146"/>
        <v>0.08787</v>
      </c>
      <c r="N462">
        <f t="shared" si="147"/>
        <v>0.03827999999999998</v>
      </c>
      <c r="O462">
        <f t="shared" si="148"/>
        <v>0.017130000000000034</v>
      </c>
      <c r="P462">
        <f t="shared" si="149"/>
        <v>0.008449999999999958</v>
      </c>
      <c r="Q462">
        <f t="shared" si="150"/>
        <v>0.005159999999999998</v>
      </c>
      <c r="R462">
        <f t="shared" si="151"/>
        <v>0.0030000000000000027</v>
      </c>
      <c r="S462">
        <f t="shared" si="152"/>
        <v>0.0022500000000000298</v>
      </c>
      <c r="T462">
        <f t="shared" si="153"/>
        <v>0.0015499999999999958</v>
      </c>
    </row>
    <row r="463" spans="1:20" ht="12.75">
      <c r="A463" s="30">
        <v>41</v>
      </c>
      <c r="B463" s="41">
        <v>-1.0499999698534153</v>
      </c>
      <c r="C463">
        <v>0.21891</v>
      </c>
      <c r="D463">
        <v>0.30923</v>
      </c>
      <c r="E463">
        <v>0.34933</v>
      </c>
      <c r="F463">
        <v>0.36752</v>
      </c>
      <c r="G463">
        <v>0.3766</v>
      </c>
      <c r="H463">
        <v>0.38216</v>
      </c>
      <c r="I463">
        <v>0.38544</v>
      </c>
      <c r="J463">
        <v>0.38789</v>
      </c>
      <c r="K463">
        <v>0.3896</v>
      </c>
      <c r="M463">
        <f t="shared" si="146"/>
        <v>0.09032000000000001</v>
      </c>
      <c r="N463">
        <f t="shared" si="147"/>
        <v>0.04009999999999997</v>
      </c>
      <c r="O463">
        <f t="shared" si="148"/>
        <v>0.01819000000000004</v>
      </c>
      <c r="P463">
        <f t="shared" si="149"/>
        <v>0.009079999999999977</v>
      </c>
      <c r="Q463">
        <f t="shared" si="150"/>
        <v>0.005560000000000009</v>
      </c>
      <c r="R463">
        <f t="shared" si="151"/>
        <v>0.003280000000000005</v>
      </c>
      <c r="S463">
        <f t="shared" si="152"/>
        <v>0.0024500000000000077</v>
      </c>
      <c r="T463">
        <f t="shared" si="153"/>
        <v>0.0017099999999999893</v>
      </c>
    </row>
    <row r="464" spans="1:20" ht="12.75">
      <c r="A464" s="30">
        <v>42</v>
      </c>
      <c r="B464" s="41">
        <v>-1</v>
      </c>
      <c r="C464">
        <v>0.21071</v>
      </c>
      <c r="D464">
        <v>0.30335</v>
      </c>
      <c r="E464">
        <v>0.34532</v>
      </c>
      <c r="F464">
        <v>0.36461</v>
      </c>
      <c r="G464">
        <v>0.37437</v>
      </c>
      <c r="H464">
        <v>0.38037</v>
      </c>
      <c r="I464">
        <v>0.38395</v>
      </c>
      <c r="J464">
        <v>0.38662</v>
      </c>
      <c r="K464">
        <v>0.38849</v>
      </c>
      <c r="M464">
        <f t="shared" si="146"/>
        <v>0.09264</v>
      </c>
      <c r="N464">
        <f t="shared" si="147"/>
        <v>0.04197000000000001</v>
      </c>
      <c r="O464">
        <f t="shared" si="148"/>
        <v>0.019289999999999974</v>
      </c>
      <c r="P464">
        <f t="shared" si="149"/>
        <v>0.009759999999999991</v>
      </c>
      <c r="Q464">
        <f t="shared" si="150"/>
        <v>0.006000000000000005</v>
      </c>
      <c r="R464">
        <f t="shared" si="151"/>
        <v>0.0035800000000000276</v>
      </c>
      <c r="S464">
        <f t="shared" si="152"/>
        <v>0.0026700000000000057</v>
      </c>
      <c r="T464">
        <f t="shared" si="153"/>
        <v>0.0018699999999999828</v>
      </c>
    </row>
    <row r="465" spans="1:20" ht="12.75">
      <c r="A465" s="30">
        <v>43</v>
      </c>
      <c r="B465" s="41">
        <v>-0.9499994017142384</v>
      </c>
      <c r="C465">
        <v>0.20234</v>
      </c>
      <c r="D465">
        <v>0.29714</v>
      </c>
      <c r="E465">
        <v>0.341</v>
      </c>
      <c r="F465">
        <v>0.36145</v>
      </c>
      <c r="G465">
        <v>0.37193</v>
      </c>
      <c r="H465">
        <v>0.3784</v>
      </c>
      <c r="I465">
        <v>0.38231</v>
      </c>
      <c r="J465">
        <v>0.38521</v>
      </c>
      <c r="K465">
        <v>0.38726</v>
      </c>
      <c r="M465">
        <f t="shared" si="146"/>
        <v>0.09480000000000002</v>
      </c>
      <c r="N465">
        <f t="shared" si="147"/>
        <v>0.04386000000000001</v>
      </c>
      <c r="O465">
        <f t="shared" si="148"/>
        <v>0.020449999999999968</v>
      </c>
      <c r="P465">
        <f t="shared" si="149"/>
        <v>0.01047999999999999</v>
      </c>
      <c r="Q465">
        <f t="shared" si="150"/>
        <v>0.006470000000000031</v>
      </c>
      <c r="R465">
        <f t="shared" si="151"/>
        <v>0.003909999999999969</v>
      </c>
      <c r="S465">
        <f t="shared" si="152"/>
        <v>0.0029000000000000137</v>
      </c>
      <c r="T465">
        <f t="shared" si="153"/>
        <v>0.0020499999999999963</v>
      </c>
    </row>
    <row r="466" spans="1:20" ht="12.75">
      <c r="A466" s="30">
        <v>44</v>
      </c>
      <c r="B466" s="41">
        <v>-0.8999984171986479</v>
      </c>
      <c r="C466">
        <v>0.19381</v>
      </c>
      <c r="D466">
        <v>0.29059</v>
      </c>
      <c r="E466">
        <v>0.33636</v>
      </c>
      <c r="F466">
        <v>0.35802</v>
      </c>
      <c r="G466">
        <v>0.36926</v>
      </c>
      <c r="H466">
        <v>0.37623</v>
      </c>
      <c r="I466">
        <v>0.3805</v>
      </c>
      <c r="J466">
        <v>0.38366</v>
      </c>
      <c r="K466">
        <v>0.38591</v>
      </c>
      <c r="M466">
        <f t="shared" si="146"/>
        <v>0.09678</v>
      </c>
      <c r="N466">
        <f t="shared" si="147"/>
        <v>0.04576999999999998</v>
      </c>
      <c r="O466">
        <f t="shared" si="148"/>
        <v>0.021660000000000013</v>
      </c>
      <c r="P466">
        <f t="shared" si="149"/>
        <v>0.011239999999999972</v>
      </c>
      <c r="Q466">
        <f t="shared" si="150"/>
        <v>0.006970000000000032</v>
      </c>
      <c r="R466">
        <f t="shared" si="151"/>
        <v>0.004269999999999996</v>
      </c>
      <c r="S466">
        <f t="shared" si="152"/>
        <v>0.003159999999999996</v>
      </c>
      <c r="T466">
        <f t="shared" si="153"/>
        <v>0.0022499999999999742</v>
      </c>
    </row>
    <row r="467" spans="1:20" ht="12.75">
      <c r="A467" s="30">
        <v>45</v>
      </c>
      <c r="B467" s="41">
        <v>-0.8499992450778628</v>
      </c>
      <c r="C467">
        <v>0.18515</v>
      </c>
      <c r="D467">
        <v>0.28368</v>
      </c>
      <c r="E467">
        <v>0.33138</v>
      </c>
      <c r="F467">
        <v>0.3543</v>
      </c>
      <c r="G467">
        <v>0.36635</v>
      </c>
      <c r="H467">
        <v>0.37386</v>
      </c>
      <c r="I467">
        <v>0.37851</v>
      </c>
      <c r="J467">
        <v>0.38195</v>
      </c>
      <c r="K467">
        <v>0.38441</v>
      </c>
      <c r="M467">
        <f t="shared" si="146"/>
        <v>0.09852999999999998</v>
      </c>
      <c r="N467">
        <f t="shared" si="147"/>
        <v>0.04770000000000002</v>
      </c>
      <c r="O467">
        <f t="shared" si="148"/>
        <v>0.022919999999999996</v>
      </c>
      <c r="P467">
        <f t="shared" si="149"/>
        <v>0.012050000000000005</v>
      </c>
      <c r="Q467">
        <f t="shared" si="150"/>
        <v>0.007510000000000017</v>
      </c>
      <c r="R467">
        <f t="shared" si="151"/>
        <v>0.0046499999999999875</v>
      </c>
      <c r="S467">
        <f t="shared" si="152"/>
        <v>0.0034399999999999986</v>
      </c>
      <c r="T467">
        <f t="shared" si="153"/>
        <v>0.0024599999999999622</v>
      </c>
    </row>
    <row r="468" spans="1:20" ht="12.75">
      <c r="A468" s="30">
        <v>46</v>
      </c>
      <c r="B468" s="41">
        <v>-0.8000008748032034</v>
      </c>
      <c r="C468">
        <v>0.17637</v>
      </c>
      <c r="D468">
        <v>0.27641</v>
      </c>
      <c r="E468">
        <v>0.32604</v>
      </c>
      <c r="F468">
        <v>0.35027</v>
      </c>
      <c r="G468">
        <v>0.36317</v>
      </c>
      <c r="H468">
        <v>0.37126</v>
      </c>
      <c r="I468">
        <v>0.37632</v>
      </c>
      <c r="J468">
        <v>0.38007</v>
      </c>
      <c r="K468">
        <v>0.38276</v>
      </c>
      <c r="M468">
        <f t="shared" si="146"/>
        <v>0.10003999999999999</v>
      </c>
      <c r="N468">
        <f t="shared" si="147"/>
        <v>0.04963000000000001</v>
      </c>
      <c r="O468">
        <f t="shared" si="148"/>
        <v>0.02423000000000003</v>
      </c>
      <c r="P468">
        <f t="shared" si="149"/>
        <v>0.012899999999999967</v>
      </c>
      <c r="Q468">
        <f t="shared" si="150"/>
        <v>0.008089999999999986</v>
      </c>
      <c r="R468">
        <f t="shared" si="151"/>
        <v>0.005060000000000009</v>
      </c>
      <c r="S468">
        <f t="shared" si="152"/>
        <v>0.003750000000000031</v>
      </c>
      <c r="T468">
        <f t="shared" si="153"/>
        <v>0.00268999999999997</v>
      </c>
    </row>
    <row r="469" spans="1:20" ht="12.75">
      <c r="A469" s="30">
        <v>47</v>
      </c>
      <c r="B469" s="41">
        <v>-0.7499998559187063</v>
      </c>
      <c r="C469">
        <v>0.1675</v>
      </c>
      <c r="D469">
        <v>0.26878</v>
      </c>
      <c r="E469">
        <v>0.32031</v>
      </c>
      <c r="F469">
        <v>0.3459</v>
      </c>
      <c r="G469">
        <v>0.3597</v>
      </c>
      <c r="H469">
        <v>0.36841</v>
      </c>
      <c r="I469">
        <v>0.37391</v>
      </c>
      <c r="J469">
        <v>0.37799</v>
      </c>
      <c r="K469">
        <v>0.38094</v>
      </c>
      <c r="M469">
        <f t="shared" si="146"/>
        <v>0.10128000000000001</v>
      </c>
      <c r="N469">
        <f t="shared" si="147"/>
        <v>0.051529999999999965</v>
      </c>
      <c r="O469">
        <f t="shared" si="148"/>
        <v>0.02559</v>
      </c>
      <c r="P469">
        <f t="shared" si="149"/>
        <v>0.013800000000000034</v>
      </c>
      <c r="Q469">
        <f t="shared" si="150"/>
        <v>0.008709999999999996</v>
      </c>
      <c r="R469">
        <f t="shared" si="151"/>
        <v>0.005500000000000005</v>
      </c>
      <c r="S469">
        <f t="shared" si="152"/>
        <v>0.0040799999999999725</v>
      </c>
      <c r="T469">
        <f t="shared" si="153"/>
        <v>0.002950000000000008</v>
      </c>
    </row>
    <row r="470" spans="1:20" ht="12.75">
      <c r="A470" s="30">
        <v>48</v>
      </c>
      <c r="B470" s="41">
        <v>-0.7000005038830162</v>
      </c>
      <c r="C470">
        <v>0.15858</v>
      </c>
      <c r="D470">
        <v>0.26079</v>
      </c>
      <c r="E470">
        <v>0.31419</v>
      </c>
      <c r="F470">
        <v>0.34117</v>
      </c>
      <c r="G470">
        <v>0.35593</v>
      </c>
      <c r="H470">
        <v>0.36529</v>
      </c>
      <c r="I470">
        <v>0.37127</v>
      </c>
      <c r="J470">
        <v>0.3757</v>
      </c>
      <c r="K470">
        <v>0.37892</v>
      </c>
      <c r="M470">
        <f t="shared" si="146"/>
        <v>0.10221000000000002</v>
      </c>
      <c r="N470">
        <f t="shared" si="147"/>
        <v>0.0534</v>
      </c>
      <c r="O470">
        <f t="shared" si="148"/>
        <v>0.02697999999999995</v>
      </c>
      <c r="P470">
        <f t="shared" si="149"/>
        <v>0.01476000000000005</v>
      </c>
      <c r="Q470">
        <f t="shared" si="150"/>
        <v>0.00935999999999998</v>
      </c>
      <c r="R470">
        <f t="shared" si="151"/>
        <v>0.005979999999999985</v>
      </c>
      <c r="S470">
        <f t="shared" si="152"/>
        <v>0.0044299999999999895</v>
      </c>
      <c r="T470">
        <f t="shared" si="153"/>
        <v>0.0032200000000000006</v>
      </c>
    </row>
    <row r="471" spans="1:20" ht="12.75">
      <c r="A471" s="30">
        <v>49</v>
      </c>
      <c r="B471" s="41">
        <v>-0.6500002208734551</v>
      </c>
      <c r="C471">
        <v>0.14963</v>
      </c>
      <c r="D471">
        <v>0.25243</v>
      </c>
      <c r="E471">
        <v>0.30766</v>
      </c>
      <c r="F471">
        <v>0.33607</v>
      </c>
      <c r="G471">
        <v>0.35182</v>
      </c>
      <c r="H471">
        <v>0.36187</v>
      </c>
      <c r="I471">
        <v>0.36836</v>
      </c>
      <c r="J471">
        <v>0.37318</v>
      </c>
      <c r="K471">
        <v>0.3767</v>
      </c>
      <c r="M471">
        <f t="shared" si="146"/>
        <v>0.10279999999999997</v>
      </c>
      <c r="N471">
        <f t="shared" si="147"/>
        <v>0.05523</v>
      </c>
      <c r="O471">
        <f t="shared" si="148"/>
        <v>0.02840999999999999</v>
      </c>
      <c r="P471">
        <f t="shared" si="149"/>
        <v>0.015750000000000042</v>
      </c>
      <c r="Q471">
        <f t="shared" si="150"/>
        <v>0.010050000000000003</v>
      </c>
      <c r="R471">
        <f t="shared" si="151"/>
        <v>0.006489999999999996</v>
      </c>
      <c r="S471">
        <f t="shared" si="152"/>
        <v>0.004819999999999991</v>
      </c>
      <c r="T471">
        <f t="shared" si="153"/>
        <v>0.0035199999999999676</v>
      </c>
    </row>
    <row r="472" spans="1:20" ht="12.75">
      <c r="A472" s="30">
        <v>50</v>
      </c>
      <c r="B472" s="41">
        <v>-0.5999993830236201</v>
      </c>
      <c r="C472">
        <v>0.14068</v>
      </c>
      <c r="D472">
        <v>0.24371</v>
      </c>
      <c r="E472">
        <v>0.30069</v>
      </c>
      <c r="F472">
        <v>0.33056</v>
      </c>
      <c r="G472">
        <v>0.34735</v>
      </c>
      <c r="H472">
        <v>0.35814</v>
      </c>
      <c r="I472">
        <v>0.36518</v>
      </c>
      <c r="J472">
        <v>0.37041</v>
      </c>
      <c r="K472">
        <v>0.37425</v>
      </c>
      <c r="M472">
        <f t="shared" si="146"/>
        <v>0.10303000000000001</v>
      </c>
      <c r="N472">
        <f t="shared" si="147"/>
        <v>0.05698</v>
      </c>
      <c r="O472">
        <f t="shared" si="148"/>
        <v>0.029870000000000008</v>
      </c>
      <c r="P472">
        <f t="shared" si="149"/>
        <v>0.01678999999999997</v>
      </c>
      <c r="Q472">
        <f t="shared" si="150"/>
        <v>0.010790000000000022</v>
      </c>
      <c r="R472">
        <f t="shared" si="151"/>
        <v>0.007039999999999991</v>
      </c>
      <c r="S472">
        <f t="shared" si="152"/>
        <v>0.005230000000000012</v>
      </c>
      <c r="T472">
        <f t="shared" si="153"/>
        <v>0.00384000000000001</v>
      </c>
    </row>
    <row r="473" spans="1:20" ht="12.75">
      <c r="A473" s="30">
        <v>51</v>
      </c>
      <c r="B473" s="41">
        <v>-0.5500004516890253</v>
      </c>
      <c r="C473">
        <v>0.13178</v>
      </c>
      <c r="D473">
        <v>0.23464</v>
      </c>
      <c r="E473">
        <v>0.29328</v>
      </c>
      <c r="F473">
        <v>0.32462</v>
      </c>
      <c r="G473">
        <v>0.34249</v>
      </c>
      <c r="H473">
        <v>0.35407</v>
      </c>
      <c r="I473">
        <v>0.36169</v>
      </c>
      <c r="J473">
        <v>0.36736</v>
      </c>
      <c r="K473">
        <v>0.37156</v>
      </c>
      <c r="M473">
        <f t="shared" si="146"/>
        <v>0.10285999999999998</v>
      </c>
      <c r="N473">
        <f t="shared" si="147"/>
        <v>0.05864</v>
      </c>
      <c r="O473">
        <f t="shared" si="148"/>
        <v>0.031340000000000034</v>
      </c>
      <c r="P473">
        <f t="shared" si="149"/>
        <v>0.017869999999999997</v>
      </c>
      <c r="Q473">
        <f t="shared" si="150"/>
        <v>0.01157999999999998</v>
      </c>
      <c r="R473">
        <f t="shared" si="151"/>
        <v>0.007620000000000016</v>
      </c>
      <c r="S473">
        <f t="shared" si="152"/>
        <v>0.005670000000000008</v>
      </c>
      <c r="T473">
        <f t="shared" si="153"/>
        <v>0.0041999999999999815</v>
      </c>
    </row>
    <row r="474" spans="1:20" ht="12.75">
      <c r="A474" s="30">
        <v>52</v>
      </c>
      <c r="B474" s="41">
        <v>-0.4999996786570647</v>
      </c>
      <c r="C474">
        <v>0.12295</v>
      </c>
      <c r="D474">
        <v>0.22523</v>
      </c>
      <c r="E474">
        <v>0.28541</v>
      </c>
      <c r="F474">
        <v>0.31823</v>
      </c>
      <c r="G474">
        <v>0.33722</v>
      </c>
      <c r="H474">
        <v>0.34963</v>
      </c>
      <c r="I474">
        <v>0.35786</v>
      </c>
      <c r="J474">
        <v>0.36402</v>
      </c>
      <c r="K474">
        <v>0.36859</v>
      </c>
      <c r="M474">
        <f t="shared" si="146"/>
        <v>0.10228000000000001</v>
      </c>
      <c r="N474">
        <f t="shared" si="147"/>
        <v>0.060179999999999984</v>
      </c>
      <c r="O474">
        <f t="shared" si="148"/>
        <v>0.032820000000000016</v>
      </c>
      <c r="P474">
        <f t="shared" si="149"/>
        <v>0.018990000000000007</v>
      </c>
      <c r="Q474">
        <f t="shared" si="150"/>
        <v>0.012409999999999977</v>
      </c>
      <c r="R474">
        <f t="shared" si="151"/>
        <v>0.008230000000000015</v>
      </c>
      <c r="S474">
        <f t="shared" si="152"/>
        <v>0.006159999999999999</v>
      </c>
      <c r="T474">
        <f t="shared" si="153"/>
        <v>0.004569999999999963</v>
      </c>
    </row>
    <row r="475" spans="1:20" ht="12.75">
      <c r="A475" s="30">
        <v>53</v>
      </c>
      <c r="B475" s="41">
        <v>-0.45000047642533186</v>
      </c>
      <c r="C475">
        <v>0.11423</v>
      </c>
      <c r="D475">
        <v>0.2155</v>
      </c>
      <c r="E475">
        <v>0.27707</v>
      </c>
      <c r="F475">
        <v>0.31136</v>
      </c>
      <c r="G475">
        <v>0.33152</v>
      </c>
      <c r="H475">
        <v>0.34479</v>
      </c>
      <c r="I475">
        <v>0.35368</v>
      </c>
      <c r="J475">
        <v>0.36034</v>
      </c>
      <c r="K475">
        <v>0.36532</v>
      </c>
      <c r="M475">
        <f t="shared" si="146"/>
        <v>0.10127</v>
      </c>
      <c r="N475">
        <f t="shared" si="147"/>
        <v>0.061569999999999986</v>
      </c>
      <c r="O475">
        <f t="shared" si="148"/>
        <v>0.03429000000000004</v>
      </c>
      <c r="P475">
        <f t="shared" si="149"/>
        <v>0.020159999999999956</v>
      </c>
      <c r="Q475">
        <f t="shared" si="150"/>
        <v>0.013270000000000004</v>
      </c>
      <c r="R475">
        <f t="shared" si="151"/>
        <v>0.008890000000000009</v>
      </c>
      <c r="S475">
        <f t="shared" si="152"/>
        <v>0.006659999999999999</v>
      </c>
      <c r="T475">
        <f t="shared" si="153"/>
        <v>0.0049799999999999844</v>
      </c>
    </row>
    <row r="476" spans="1:20" ht="12.75">
      <c r="A476" s="30">
        <v>54</v>
      </c>
      <c r="B476" s="41">
        <v>-0.40000018605657994</v>
      </c>
      <c r="C476">
        <v>0.10567</v>
      </c>
      <c r="D476">
        <v>0.20546</v>
      </c>
      <c r="E476">
        <v>0.26825</v>
      </c>
      <c r="F476">
        <v>0.30401</v>
      </c>
      <c r="G476">
        <v>0.32535</v>
      </c>
      <c r="H476">
        <v>0.33952</v>
      </c>
      <c r="I476">
        <v>0.34911</v>
      </c>
      <c r="J476">
        <v>0.35632</v>
      </c>
      <c r="K476">
        <v>0.36173</v>
      </c>
      <c r="M476">
        <f t="shared" si="146"/>
        <v>0.09979</v>
      </c>
      <c r="N476">
        <f t="shared" si="147"/>
        <v>0.06278999999999998</v>
      </c>
      <c r="O476">
        <f t="shared" si="148"/>
        <v>0.035760000000000014</v>
      </c>
      <c r="P476">
        <f t="shared" si="149"/>
        <v>0.02133999999999997</v>
      </c>
      <c r="Q476">
        <f t="shared" si="150"/>
        <v>0.014170000000000016</v>
      </c>
      <c r="R476">
        <f t="shared" si="151"/>
        <v>0.009589999999999987</v>
      </c>
      <c r="S476">
        <f t="shared" si="152"/>
        <v>0.00721000000000005</v>
      </c>
      <c r="T476">
        <f t="shared" si="153"/>
        <v>0.00540999999999997</v>
      </c>
    </row>
    <row r="477" spans="1:20" ht="12.75">
      <c r="A477" s="30">
        <v>55</v>
      </c>
      <c r="B477" s="41">
        <v>-0.34999960346314835</v>
      </c>
      <c r="C477">
        <v>0.09728</v>
      </c>
      <c r="D477">
        <v>0.19516</v>
      </c>
      <c r="E477">
        <v>0.25896</v>
      </c>
      <c r="F477">
        <v>0.29614</v>
      </c>
      <c r="G477">
        <v>0.31869</v>
      </c>
      <c r="H477">
        <v>0.3338</v>
      </c>
      <c r="I477">
        <v>0.34413</v>
      </c>
      <c r="J477">
        <v>0.35191</v>
      </c>
      <c r="K477">
        <v>0.35779</v>
      </c>
      <c r="M477">
        <f t="shared" si="146"/>
        <v>0.09788</v>
      </c>
      <c r="N477">
        <f t="shared" si="147"/>
        <v>0.06380000000000002</v>
      </c>
      <c r="O477">
        <f t="shared" si="148"/>
        <v>0.03717999999999999</v>
      </c>
      <c r="P477">
        <f t="shared" si="149"/>
        <v>0.02254999999999996</v>
      </c>
      <c r="Q477">
        <f t="shared" si="150"/>
        <v>0.015110000000000012</v>
      </c>
      <c r="R477">
        <f t="shared" si="151"/>
        <v>0.010330000000000006</v>
      </c>
      <c r="S477">
        <f t="shared" si="152"/>
        <v>0.007780000000000009</v>
      </c>
      <c r="T477">
        <f t="shared" si="153"/>
        <v>0.005879999999999996</v>
      </c>
    </row>
    <row r="478" spans="1:20" ht="12.75">
      <c r="A478" s="30">
        <v>56</v>
      </c>
      <c r="B478" s="41">
        <v>-0.3000002024454176</v>
      </c>
      <c r="C478">
        <v>0.08912</v>
      </c>
      <c r="D478">
        <v>0.18461</v>
      </c>
      <c r="E478">
        <v>0.24919</v>
      </c>
      <c r="F478">
        <v>0.28774</v>
      </c>
      <c r="G478">
        <v>0.31151</v>
      </c>
      <c r="H478">
        <v>0.32759</v>
      </c>
      <c r="I478">
        <v>0.33869</v>
      </c>
      <c r="J478">
        <v>0.34709</v>
      </c>
      <c r="K478">
        <v>0.35347</v>
      </c>
      <c r="M478">
        <f t="shared" si="146"/>
        <v>0.09548999999999999</v>
      </c>
      <c r="N478">
        <f t="shared" si="147"/>
        <v>0.06458</v>
      </c>
      <c r="O478">
        <f t="shared" si="148"/>
        <v>0.03855</v>
      </c>
      <c r="P478">
        <f t="shared" si="149"/>
        <v>0.023770000000000013</v>
      </c>
      <c r="Q478">
        <f t="shared" si="150"/>
        <v>0.016079999999999983</v>
      </c>
      <c r="R478">
        <f t="shared" si="151"/>
        <v>0.011099999999999999</v>
      </c>
      <c r="S478">
        <f t="shared" si="152"/>
        <v>0.008400000000000019</v>
      </c>
      <c r="T478">
        <f t="shared" si="153"/>
        <v>0.006379999999999997</v>
      </c>
    </row>
    <row r="479" spans="1:20" ht="12.75">
      <c r="A479" s="30">
        <v>57</v>
      </c>
      <c r="B479" s="41">
        <v>-0.25000025114358254</v>
      </c>
      <c r="C479">
        <v>0.08122</v>
      </c>
      <c r="D479">
        <v>0.17387</v>
      </c>
      <c r="E479">
        <v>0.23896</v>
      </c>
      <c r="F479">
        <v>0.27879</v>
      </c>
      <c r="G479">
        <v>0.30379</v>
      </c>
      <c r="H479">
        <v>0.32087</v>
      </c>
      <c r="I479">
        <v>0.33278</v>
      </c>
      <c r="J479">
        <v>0.34183</v>
      </c>
      <c r="K479">
        <v>0.34873</v>
      </c>
      <c r="M479">
        <f t="shared" si="146"/>
        <v>0.09265</v>
      </c>
      <c r="N479">
        <f t="shared" si="147"/>
        <v>0.06509000000000001</v>
      </c>
      <c r="O479">
        <f t="shared" si="148"/>
        <v>0.03982999999999998</v>
      </c>
      <c r="P479">
        <f t="shared" si="149"/>
        <v>0.025000000000000022</v>
      </c>
      <c r="Q479">
        <f t="shared" si="150"/>
        <v>0.017079999999999984</v>
      </c>
      <c r="R479">
        <f t="shared" si="151"/>
        <v>0.011910000000000032</v>
      </c>
      <c r="S479">
        <f t="shared" si="152"/>
        <v>0.009050000000000002</v>
      </c>
      <c r="T479">
        <f t="shared" si="153"/>
        <v>0.006899999999999962</v>
      </c>
    </row>
    <row r="480" spans="1:20" ht="12.75">
      <c r="A480" s="30">
        <v>58</v>
      </c>
      <c r="B480" s="41">
        <v>-0.20000023710935327</v>
      </c>
      <c r="C480">
        <v>0.07362</v>
      </c>
      <c r="D480">
        <v>0.16297</v>
      </c>
      <c r="E480">
        <v>0.22827</v>
      </c>
      <c r="F480">
        <v>0.2693</v>
      </c>
      <c r="G480">
        <v>0.2955</v>
      </c>
      <c r="H480">
        <v>0.31361</v>
      </c>
      <c r="I480">
        <v>0.32636</v>
      </c>
      <c r="J480">
        <v>0.33608</v>
      </c>
      <c r="K480">
        <v>0.34355</v>
      </c>
      <c r="M480">
        <f t="shared" si="146"/>
        <v>0.08935</v>
      </c>
      <c r="N480">
        <f t="shared" si="147"/>
        <v>0.0653</v>
      </c>
      <c r="O480">
        <f t="shared" si="148"/>
        <v>0.04102999999999998</v>
      </c>
      <c r="P480">
        <f t="shared" si="149"/>
        <v>0.0262</v>
      </c>
      <c r="Q480">
        <f t="shared" si="150"/>
        <v>0.018110000000000015</v>
      </c>
      <c r="R480">
        <f t="shared" si="151"/>
        <v>0.012749999999999984</v>
      </c>
      <c r="S480">
        <f t="shared" si="152"/>
        <v>0.009720000000000006</v>
      </c>
      <c r="T480">
        <f t="shared" si="153"/>
        <v>0.007470000000000032</v>
      </c>
    </row>
    <row r="481" spans="1:20" ht="12.75">
      <c r="A481" s="30">
        <v>59</v>
      </c>
      <c r="B481" s="41">
        <v>-0.14999986772890395</v>
      </c>
      <c r="C481">
        <v>0.06634</v>
      </c>
      <c r="D481">
        <v>0.15196</v>
      </c>
      <c r="E481">
        <v>0.21716</v>
      </c>
      <c r="F481">
        <v>0.25926</v>
      </c>
      <c r="G481">
        <v>0.28664</v>
      </c>
      <c r="H481">
        <v>0.30578</v>
      </c>
      <c r="I481">
        <v>0.31939</v>
      </c>
      <c r="J481">
        <v>0.32983</v>
      </c>
      <c r="K481">
        <v>0.33789</v>
      </c>
      <c r="M481">
        <f t="shared" si="146"/>
        <v>0.08562000000000002</v>
      </c>
      <c r="N481">
        <f t="shared" si="147"/>
        <v>0.06519999999999998</v>
      </c>
      <c r="O481">
        <f t="shared" si="148"/>
        <v>0.0421</v>
      </c>
      <c r="P481">
        <f t="shared" si="149"/>
        <v>0.027380000000000015</v>
      </c>
      <c r="Q481">
        <f t="shared" si="150"/>
        <v>0.01913999999999999</v>
      </c>
      <c r="R481">
        <f t="shared" si="151"/>
        <v>0.013610000000000011</v>
      </c>
      <c r="S481">
        <f t="shared" si="152"/>
        <v>0.010440000000000005</v>
      </c>
      <c r="T481">
        <f t="shared" si="153"/>
        <v>0.008060000000000012</v>
      </c>
    </row>
    <row r="482" spans="1:20" ht="12.75">
      <c r="A482" s="30">
        <v>60</v>
      </c>
      <c r="B482" s="41">
        <v>-0.10000012833419589</v>
      </c>
      <c r="C482">
        <v>0.05941</v>
      </c>
      <c r="D482">
        <v>0.14092</v>
      </c>
      <c r="E482">
        <v>0.20566</v>
      </c>
      <c r="F482">
        <v>0.24866</v>
      </c>
      <c r="G482">
        <v>0.27719</v>
      </c>
      <c r="H482">
        <v>0.29736</v>
      </c>
      <c r="I482">
        <v>0.31186</v>
      </c>
      <c r="J482">
        <v>0.32304</v>
      </c>
      <c r="K482">
        <v>0.33172</v>
      </c>
      <c r="M482">
        <f t="shared" si="146"/>
        <v>0.08151</v>
      </c>
      <c r="N482">
        <f t="shared" si="147"/>
        <v>0.06474000000000002</v>
      </c>
      <c r="O482">
        <f t="shared" si="148"/>
        <v>0.04299999999999998</v>
      </c>
      <c r="P482">
        <f t="shared" si="149"/>
        <v>0.02853</v>
      </c>
      <c r="Q482">
        <f t="shared" si="150"/>
        <v>0.02017000000000002</v>
      </c>
      <c r="R482">
        <f t="shared" si="151"/>
        <v>0.014500000000000013</v>
      </c>
      <c r="S482">
        <f t="shared" si="152"/>
        <v>0.011179999999999968</v>
      </c>
      <c r="T482">
        <f t="shared" si="153"/>
        <v>0.008680000000000021</v>
      </c>
    </row>
    <row r="483" spans="1:20" ht="12.75">
      <c r="A483" s="30">
        <v>61</v>
      </c>
      <c r="B483" s="41">
        <v>-0.04999996985341518</v>
      </c>
      <c r="C483">
        <v>0.05287</v>
      </c>
      <c r="D483">
        <v>0.1299</v>
      </c>
      <c r="E483">
        <v>0.19381</v>
      </c>
      <c r="F483">
        <v>0.23753</v>
      </c>
      <c r="G483">
        <v>0.26713</v>
      </c>
      <c r="H483">
        <v>0.28832</v>
      </c>
      <c r="I483">
        <v>0.30373</v>
      </c>
      <c r="J483">
        <v>0.31567</v>
      </c>
      <c r="K483">
        <v>0.32501</v>
      </c>
      <c r="M483">
        <f t="shared" si="146"/>
        <v>0.07702999999999999</v>
      </c>
      <c r="N483">
        <f t="shared" si="147"/>
        <v>0.06391000000000002</v>
      </c>
      <c r="O483">
        <f t="shared" si="148"/>
        <v>0.04371999999999998</v>
      </c>
      <c r="P483">
        <f t="shared" si="149"/>
        <v>0.029599999999999987</v>
      </c>
      <c r="Q483">
        <f t="shared" si="150"/>
        <v>0.021190000000000042</v>
      </c>
      <c r="R483">
        <f t="shared" si="151"/>
        <v>0.01540999999999998</v>
      </c>
      <c r="S483">
        <f t="shared" si="152"/>
        <v>0.011940000000000006</v>
      </c>
      <c r="T483">
        <f t="shared" si="153"/>
        <v>0.009340000000000015</v>
      </c>
    </row>
    <row r="484" spans="1:20" ht="12.75">
      <c r="A484" s="30">
        <v>62</v>
      </c>
      <c r="B484" s="41">
        <v>0</v>
      </c>
      <c r="C484">
        <v>0.04673</v>
      </c>
      <c r="D484">
        <v>0.11897</v>
      </c>
      <c r="E484">
        <v>0.18165</v>
      </c>
      <c r="F484">
        <v>0.22589</v>
      </c>
      <c r="G484">
        <v>0.25647</v>
      </c>
      <c r="H484">
        <v>0.27866</v>
      </c>
      <c r="I484">
        <v>0.29497</v>
      </c>
      <c r="J484">
        <v>0.3077</v>
      </c>
      <c r="K484">
        <v>0.31771</v>
      </c>
      <c r="M484">
        <f t="shared" si="146"/>
        <v>0.07224</v>
      </c>
      <c r="N484">
        <f t="shared" si="147"/>
        <v>0.06268</v>
      </c>
      <c r="O484">
        <f t="shared" si="148"/>
        <v>0.04424</v>
      </c>
      <c r="P484">
        <f t="shared" si="149"/>
        <v>0.03057999999999997</v>
      </c>
      <c r="Q484">
        <f t="shared" si="150"/>
        <v>0.022190000000000043</v>
      </c>
      <c r="R484">
        <f t="shared" si="151"/>
        <v>0.01630999999999999</v>
      </c>
      <c r="S484">
        <f t="shared" si="152"/>
        <v>0.012729999999999964</v>
      </c>
      <c r="T484">
        <f t="shared" si="153"/>
        <v>0.010010000000000019</v>
      </c>
    </row>
    <row r="485" spans="1:20" ht="12.75">
      <c r="A485" s="30">
        <v>63</v>
      </c>
      <c r="B485" s="41">
        <v>0.05000059828576171</v>
      </c>
      <c r="C485">
        <v>0.04102</v>
      </c>
      <c r="D485">
        <v>0.1082</v>
      </c>
      <c r="E485">
        <v>0.16926</v>
      </c>
      <c r="F485">
        <v>0.21376</v>
      </c>
      <c r="G485">
        <v>0.24521</v>
      </c>
      <c r="H485">
        <v>0.26836</v>
      </c>
      <c r="I485">
        <v>0.28558</v>
      </c>
      <c r="J485">
        <v>0.2991</v>
      </c>
      <c r="K485">
        <v>0.30981</v>
      </c>
      <c r="M485">
        <f t="shared" si="146"/>
        <v>0.06718</v>
      </c>
      <c r="N485">
        <f t="shared" si="147"/>
        <v>0.06105999999999999</v>
      </c>
      <c r="O485">
        <f t="shared" si="148"/>
        <v>0.04450000000000001</v>
      </c>
      <c r="P485">
        <f t="shared" si="149"/>
        <v>0.031450000000000006</v>
      </c>
      <c r="Q485">
        <f t="shared" si="150"/>
        <v>0.023149999999999976</v>
      </c>
      <c r="R485">
        <f t="shared" si="151"/>
        <v>0.017220000000000013</v>
      </c>
      <c r="S485">
        <f t="shared" si="152"/>
        <v>0.013519999999999976</v>
      </c>
      <c r="T485">
        <f t="shared" si="153"/>
        <v>0.010709999999999997</v>
      </c>
    </row>
    <row r="486" spans="1:20" ht="12.75">
      <c r="A486" s="30">
        <v>64</v>
      </c>
      <c r="B486" s="41">
        <v>0.10000158280135207</v>
      </c>
      <c r="C486">
        <v>0.03575</v>
      </c>
      <c r="D486">
        <v>0.09768</v>
      </c>
      <c r="E486">
        <v>0.1567</v>
      </c>
      <c r="F486">
        <v>0.2012</v>
      </c>
      <c r="G486">
        <v>0.23338</v>
      </c>
      <c r="H486">
        <v>0.25742</v>
      </c>
      <c r="I486">
        <v>0.27552</v>
      </c>
      <c r="J486">
        <v>0.28984</v>
      </c>
      <c r="K486">
        <v>0.30126</v>
      </c>
      <c r="M486">
        <f t="shared" si="146"/>
        <v>0.061930000000000006</v>
      </c>
      <c r="N486">
        <f t="shared" si="147"/>
        <v>0.05902</v>
      </c>
      <c r="O486">
        <f t="shared" si="148"/>
        <v>0.044499999999999984</v>
      </c>
      <c r="P486">
        <f t="shared" si="149"/>
        <v>0.032180000000000014</v>
      </c>
      <c r="Q486">
        <f t="shared" si="150"/>
        <v>0.024039999999999978</v>
      </c>
      <c r="R486">
        <f t="shared" si="151"/>
        <v>0.018100000000000005</v>
      </c>
      <c r="S486">
        <f t="shared" si="152"/>
        <v>0.01432</v>
      </c>
      <c r="T486">
        <f t="shared" si="153"/>
        <v>0.011419999999999986</v>
      </c>
    </row>
    <row r="487" spans="1:20" ht="12.75">
      <c r="A487" s="30">
        <v>65</v>
      </c>
      <c r="B487" s="41">
        <v>0.15000075492213713</v>
      </c>
      <c r="C487">
        <v>0.03092</v>
      </c>
      <c r="D487">
        <v>0.08748</v>
      </c>
      <c r="E487">
        <v>0.14406</v>
      </c>
      <c r="F487">
        <v>0.18825</v>
      </c>
      <c r="G487">
        <v>0.221</v>
      </c>
      <c r="H487">
        <v>0.24585</v>
      </c>
      <c r="I487">
        <v>0.2648</v>
      </c>
      <c r="J487">
        <v>0.27992</v>
      </c>
      <c r="K487">
        <v>0.29205</v>
      </c>
      <c r="M487">
        <f t="shared" si="146"/>
        <v>0.05656</v>
      </c>
      <c r="N487">
        <f t="shared" si="147"/>
        <v>0.05657999999999999</v>
      </c>
      <c r="O487">
        <f t="shared" si="148"/>
        <v>0.04419000000000001</v>
      </c>
      <c r="P487">
        <f t="shared" si="149"/>
        <v>0.03275</v>
      </c>
      <c r="Q487">
        <f t="shared" si="150"/>
        <v>0.02485000000000001</v>
      </c>
      <c r="R487">
        <f t="shared" si="151"/>
        <v>0.018949999999999967</v>
      </c>
      <c r="S487">
        <f t="shared" si="152"/>
        <v>0.015120000000000022</v>
      </c>
      <c r="T487">
        <f t="shared" si="153"/>
        <v>0.012129999999999974</v>
      </c>
    </row>
    <row r="488" spans="1:20" ht="12.75">
      <c r="A488" s="30">
        <v>66</v>
      </c>
      <c r="B488" s="41">
        <v>0.19999912519679666</v>
      </c>
      <c r="C488">
        <v>0.02653</v>
      </c>
      <c r="D488">
        <v>0.07767</v>
      </c>
      <c r="E488">
        <v>0.13144</v>
      </c>
      <c r="F488">
        <v>0.175</v>
      </c>
      <c r="G488">
        <v>0.20812</v>
      </c>
      <c r="H488">
        <v>0.23367</v>
      </c>
      <c r="I488">
        <v>0.25342</v>
      </c>
      <c r="J488">
        <v>0.2693</v>
      </c>
      <c r="K488">
        <v>0.28216</v>
      </c>
      <c r="M488">
        <f aca="true" t="shared" si="154" ref="M488:M524">D488-C488</f>
        <v>0.051140000000000005</v>
      </c>
      <c r="N488">
        <f aca="true" t="shared" si="155" ref="N488:N524">E488-D488</f>
        <v>0.05377</v>
      </c>
      <c r="O488">
        <f aca="true" t="shared" si="156" ref="O488:O524">F488-E488</f>
        <v>0.04355999999999999</v>
      </c>
      <c r="P488">
        <f aca="true" t="shared" si="157" ref="P488:P524">G488-F488</f>
        <v>0.03312000000000001</v>
      </c>
      <c r="Q488">
        <f aca="true" t="shared" si="158" ref="Q488:Q524">H488-G488</f>
        <v>0.02554999999999999</v>
      </c>
      <c r="R488">
        <f aca="true" t="shared" si="159" ref="R488:R524">I488-H488</f>
        <v>0.01974999999999999</v>
      </c>
      <c r="S488">
        <f aca="true" t="shared" si="160" ref="S488:S524">J488-I488</f>
        <v>0.015880000000000005</v>
      </c>
      <c r="T488">
        <f aca="true" t="shared" si="161" ref="T488:T524">K488-J488</f>
        <v>0.012860000000000038</v>
      </c>
    </row>
    <row r="489" spans="1:20" ht="12.75">
      <c r="A489" s="30">
        <v>67</v>
      </c>
      <c r="B489" s="41">
        <v>0.2500001440812937</v>
      </c>
      <c r="C489">
        <v>0.02259</v>
      </c>
      <c r="D489">
        <v>0.06834</v>
      </c>
      <c r="E489">
        <v>0.11893</v>
      </c>
      <c r="F489">
        <v>0.16153</v>
      </c>
      <c r="G489">
        <v>0.19478</v>
      </c>
      <c r="H489">
        <v>0.22091</v>
      </c>
      <c r="I489">
        <v>0.24138</v>
      </c>
      <c r="J489">
        <v>0.258</v>
      </c>
      <c r="K489">
        <v>0.27156</v>
      </c>
      <c r="M489">
        <f t="shared" si="154"/>
        <v>0.04575</v>
      </c>
      <c r="N489">
        <f t="shared" si="155"/>
        <v>0.050589999999999996</v>
      </c>
      <c r="O489">
        <f t="shared" si="156"/>
        <v>0.04260000000000001</v>
      </c>
      <c r="P489">
        <f t="shared" si="157"/>
        <v>0.03325</v>
      </c>
      <c r="Q489">
        <f t="shared" si="158"/>
        <v>0.026129999999999987</v>
      </c>
      <c r="R489">
        <f t="shared" si="159"/>
        <v>0.020470000000000016</v>
      </c>
      <c r="S489">
        <f t="shared" si="160"/>
        <v>0.016619999999999996</v>
      </c>
      <c r="T489">
        <f t="shared" si="161"/>
        <v>0.013560000000000016</v>
      </c>
    </row>
    <row r="490" spans="1:20" ht="12.75">
      <c r="A490" s="30">
        <v>68</v>
      </c>
      <c r="B490" s="41">
        <v>0.2999994961169838</v>
      </c>
      <c r="C490">
        <v>0.01907</v>
      </c>
      <c r="D490">
        <v>0.05955</v>
      </c>
      <c r="E490">
        <v>0.10665</v>
      </c>
      <c r="F490">
        <v>0.14793</v>
      </c>
      <c r="G490">
        <v>0.18108</v>
      </c>
      <c r="H490">
        <v>0.20761</v>
      </c>
      <c r="I490">
        <v>0.22872</v>
      </c>
      <c r="J490">
        <v>0.24603</v>
      </c>
      <c r="K490">
        <v>0.26027</v>
      </c>
      <c r="M490">
        <f t="shared" si="154"/>
        <v>0.04048</v>
      </c>
      <c r="N490">
        <f t="shared" si="155"/>
        <v>0.047099999999999996</v>
      </c>
      <c r="O490">
        <f t="shared" si="156"/>
        <v>0.04128000000000001</v>
      </c>
      <c r="P490">
        <f t="shared" si="157"/>
        <v>0.033149999999999985</v>
      </c>
      <c r="Q490">
        <f t="shared" si="158"/>
        <v>0.026529999999999998</v>
      </c>
      <c r="R490">
        <f t="shared" si="159"/>
        <v>0.021110000000000018</v>
      </c>
      <c r="S490">
        <f t="shared" si="160"/>
        <v>0.017309999999999992</v>
      </c>
      <c r="T490">
        <f t="shared" si="161"/>
        <v>0.014240000000000003</v>
      </c>
    </row>
    <row r="491" spans="1:20" ht="12.75">
      <c r="A491" s="30">
        <v>69</v>
      </c>
      <c r="B491" s="41">
        <v>0.34999977912654484</v>
      </c>
      <c r="C491">
        <v>0.01597</v>
      </c>
      <c r="D491">
        <v>0.05136</v>
      </c>
      <c r="E491">
        <v>0.09472</v>
      </c>
      <c r="F491">
        <v>0.13433</v>
      </c>
      <c r="G491">
        <v>0.16709</v>
      </c>
      <c r="H491">
        <v>0.19385</v>
      </c>
      <c r="I491">
        <v>0.21547</v>
      </c>
      <c r="J491">
        <v>0.23339</v>
      </c>
      <c r="K491">
        <v>0.24827</v>
      </c>
      <c r="M491">
        <f t="shared" si="154"/>
        <v>0.035390000000000005</v>
      </c>
      <c r="N491">
        <f t="shared" si="155"/>
        <v>0.043359999999999996</v>
      </c>
      <c r="O491">
        <f t="shared" si="156"/>
        <v>0.039610000000000006</v>
      </c>
      <c r="P491">
        <f t="shared" si="157"/>
        <v>0.032759999999999984</v>
      </c>
      <c r="Q491">
        <f t="shared" si="158"/>
        <v>0.026760000000000006</v>
      </c>
      <c r="R491">
        <f t="shared" si="159"/>
        <v>0.02162</v>
      </c>
      <c r="S491">
        <f t="shared" si="160"/>
        <v>0.01791999999999999</v>
      </c>
      <c r="T491">
        <f t="shared" si="161"/>
        <v>0.014880000000000004</v>
      </c>
    </row>
    <row r="492" spans="1:20" ht="12.75">
      <c r="A492" s="30">
        <v>70</v>
      </c>
      <c r="B492" s="41">
        <v>0.40000061697637995</v>
      </c>
      <c r="C492">
        <v>0.01327</v>
      </c>
      <c r="D492">
        <v>0.04382</v>
      </c>
      <c r="E492">
        <v>0.08325</v>
      </c>
      <c r="F492">
        <v>0.12084</v>
      </c>
      <c r="G492">
        <v>0.15292</v>
      </c>
      <c r="H492">
        <v>0.17969</v>
      </c>
      <c r="I492">
        <v>0.20169</v>
      </c>
      <c r="J492">
        <v>0.22014</v>
      </c>
      <c r="K492">
        <v>0.2356</v>
      </c>
      <c r="M492">
        <f t="shared" si="154"/>
        <v>0.030549999999999997</v>
      </c>
      <c r="N492">
        <f t="shared" si="155"/>
        <v>0.03943000000000001</v>
      </c>
      <c r="O492">
        <f t="shared" si="156"/>
        <v>0.03759</v>
      </c>
      <c r="P492">
        <f t="shared" si="157"/>
        <v>0.03208</v>
      </c>
      <c r="Q492">
        <f t="shared" si="158"/>
        <v>0.026769999999999988</v>
      </c>
      <c r="R492">
        <f t="shared" si="159"/>
        <v>0.02200000000000002</v>
      </c>
      <c r="S492">
        <f t="shared" si="160"/>
        <v>0.018449999999999994</v>
      </c>
      <c r="T492">
        <f t="shared" si="161"/>
        <v>0.015460000000000002</v>
      </c>
    </row>
    <row r="493" spans="1:20" ht="12.75">
      <c r="A493" s="30">
        <v>71</v>
      </c>
      <c r="B493" s="41">
        <v>0.4499995483109746</v>
      </c>
      <c r="C493">
        <v>0.01093</v>
      </c>
      <c r="D493">
        <v>0.03697</v>
      </c>
      <c r="E493">
        <v>0.07234</v>
      </c>
      <c r="F493">
        <v>0.10761</v>
      </c>
      <c r="G493">
        <v>0.1387</v>
      </c>
      <c r="H493">
        <v>0.16526</v>
      </c>
      <c r="I493">
        <v>0.18746</v>
      </c>
      <c r="J493">
        <v>0.20632</v>
      </c>
      <c r="K493">
        <v>0.22229</v>
      </c>
      <c r="M493">
        <f t="shared" si="154"/>
        <v>0.02604</v>
      </c>
      <c r="N493">
        <f t="shared" si="155"/>
        <v>0.03537</v>
      </c>
      <c r="O493">
        <f t="shared" si="156"/>
        <v>0.035269999999999996</v>
      </c>
      <c r="P493">
        <f t="shared" si="157"/>
        <v>0.031089999999999993</v>
      </c>
      <c r="Q493">
        <f t="shared" si="158"/>
        <v>0.02656</v>
      </c>
      <c r="R493">
        <f t="shared" si="159"/>
        <v>0.022199999999999998</v>
      </c>
      <c r="S493">
        <f t="shared" si="160"/>
        <v>0.018860000000000016</v>
      </c>
      <c r="T493">
        <f t="shared" si="161"/>
        <v>0.015969999999999984</v>
      </c>
    </row>
    <row r="494" spans="1:20" ht="12.75">
      <c r="A494" s="30">
        <v>72</v>
      </c>
      <c r="B494" s="41">
        <v>0.5000003213429353</v>
      </c>
      <c r="C494">
        <v>0.00894</v>
      </c>
      <c r="D494">
        <v>0.03083</v>
      </c>
      <c r="E494">
        <v>0.06211</v>
      </c>
      <c r="F494">
        <v>0.09477</v>
      </c>
      <c r="G494">
        <v>0.12457</v>
      </c>
      <c r="H494">
        <v>0.15065</v>
      </c>
      <c r="I494">
        <v>0.17288</v>
      </c>
      <c r="J494">
        <v>0.192</v>
      </c>
      <c r="K494">
        <v>0.20839</v>
      </c>
      <c r="M494">
        <f t="shared" si="154"/>
        <v>0.02189</v>
      </c>
      <c r="N494">
        <f t="shared" si="155"/>
        <v>0.03128</v>
      </c>
      <c r="O494">
        <f t="shared" si="156"/>
        <v>0.032659999999999995</v>
      </c>
      <c r="P494">
        <f t="shared" si="157"/>
        <v>0.029800000000000007</v>
      </c>
      <c r="Q494">
        <f t="shared" si="158"/>
        <v>0.026080000000000006</v>
      </c>
      <c r="R494">
        <f t="shared" si="159"/>
        <v>0.02223</v>
      </c>
      <c r="S494">
        <f t="shared" si="160"/>
        <v>0.019119999999999998</v>
      </c>
      <c r="T494">
        <f t="shared" si="161"/>
        <v>0.016389999999999988</v>
      </c>
    </row>
    <row r="495" spans="1:20" ht="12.75">
      <c r="A495" s="30">
        <v>73</v>
      </c>
      <c r="B495" s="41">
        <v>0.5499995235746682</v>
      </c>
      <c r="C495">
        <v>0.00725</v>
      </c>
      <c r="D495">
        <v>0.0254</v>
      </c>
      <c r="E495">
        <v>0.05265</v>
      </c>
      <c r="F495">
        <v>0.08246</v>
      </c>
      <c r="G495">
        <v>0.11067</v>
      </c>
      <c r="H495">
        <v>0.13601</v>
      </c>
      <c r="I495">
        <v>0.15805</v>
      </c>
      <c r="J495">
        <v>0.17728</v>
      </c>
      <c r="K495">
        <v>0.19396</v>
      </c>
      <c r="M495">
        <f t="shared" si="154"/>
        <v>0.01815</v>
      </c>
      <c r="N495">
        <f t="shared" si="155"/>
        <v>0.027250000000000003</v>
      </c>
      <c r="O495">
        <f t="shared" si="156"/>
        <v>0.029810000000000003</v>
      </c>
      <c r="P495">
        <f t="shared" si="157"/>
        <v>0.02821</v>
      </c>
      <c r="Q495">
        <f t="shared" si="158"/>
        <v>0.025339999999999988</v>
      </c>
      <c r="R495">
        <f t="shared" si="159"/>
        <v>0.022040000000000004</v>
      </c>
      <c r="S495">
        <f t="shared" si="160"/>
        <v>0.019229999999999997</v>
      </c>
      <c r="T495">
        <f t="shared" si="161"/>
        <v>0.01668</v>
      </c>
    </row>
    <row r="496" spans="1:20" ht="12.75">
      <c r="A496" s="30">
        <v>74</v>
      </c>
      <c r="B496" s="41">
        <v>0.5999998139434201</v>
      </c>
      <c r="C496">
        <v>0.00584</v>
      </c>
      <c r="D496">
        <v>0.02068</v>
      </c>
      <c r="E496">
        <v>0.04402</v>
      </c>
      <c r="F496">
        <v>0.07083</v>
      </c>
      <c r="G496">
        <v>0.09717</v>
      </c>
      <c r="H496">
        <v>0.1215</v>
      </c>
      <c r="I496">
        <v>0.14311</v>
      </c>
      <c r="J496">
        <v>0.16228</v>
      </c>
      <c r="K496">
        <v>0.17912</v>
      </c>
      <c r="M496">
        <f t="shared" si="154"/>
        <v>0.01484</v>
      </c>
      <c r="N496">
        <f t="shared" si="155"/>
        <v>0.023339999999999996</v>
      </c>
      <c r="O496">
        <f t="shared" si="156"/>
        <v>0.026810000000000007</v>
      </c>
      <c r="P496">
        <f t="shared" si="157"/>
        <v>0.026340000000000002</v>
      </c>
      <c r="Q496">
        <f t="shared" si="158"/>
        <v>0.02432999999999999</v>
      </c>
      <c r="R496">
        <f t="shared" si="159"/>
        <v>0.02160999999999999</v>
      </c>
      <c r="S496">
        <f t="shared" si="160"/>
        <v>0.01917000000000002</v>
      </c>
      <c r="T496">
        <f t="shared" si="161"/>
        <v>0.016839999999999994</v>
      </c>
    </row>
    <row r="497" spans="1:20" ht="12.75">
      <c r="A497" s="30">
        <v>75</v>
      </c>
      <c r="B497" s="41">
        <v>0.6500003965368517</v>
      </c>
      <c r="C497">
        <v>0.00467</v>
      </c>
      <c r="D497">
        <v>0.01663</v>
      </c>
      <c r="E497">
        <v>0.03629</v>
      </c>
      <c r="F497">
        <v>0.05999</v>
      </c>
      <c r="G497">
        <v>0.08423</v>
      </c>
      <c r="H497">
        <v>0.10727</v>
      </c>
      <c r="I497">
        <v>0.12822</v>
      </c>
      <c r="J497">
        <v>0.14713</v>
      </c>
      <c r="K497">
        <v>0.16396</v>
      </c>
      <c r="M497">
        <f t="shared" si="154"/>
        <v>0.011959999999999998</v>
      </c>
      <c r="N497">
        <f t="shared" si="155"/>
        <v>0.019660000000000004</v>
      </c>
      <c r="O497">
        <f t="shared" si="156"/>
        <v>0.0237</v>
      </c>
      <c r="P497">
        <f t="shared" si="157"/>
        <v>0.024239999999999998</v>
      </c>
      <c r="Q497">
        <f t="shared" si="158"/>
        <v>0.023040000000000005</v>
      </c>
      <c r="R497">
        <f t="shared" si="159"/>
        <v>0.020949999999999996</v>
      </c>
      <c r="S497">
        <f t="shared" si="160"/>
        <v>0.01891000000000001</v>
      </c>
      <c r="T497">
        <f t="shared" si="161"/>
        <v>0.016829999999999984</v>
      </c>
    </row>
    <row r="498" spans="1:20" ht="12.75">
      <c r="A498" s="30">
        <v>76</v>
      </c>
      <c r="B498" s="41">
        <v>0.6999997975545824</v>
      </c>
      <c r="C498">
        <v>0.00372</v>
      </c>
      <c r="D498">
        <v>0.01322</v>
      </c>
      <c r="E498">
        <v>0.02947</v>
      </c>
      <c r="F498">
        <v>0.05006</v>
      </c>
      <c r="G498">
        <v>0.07199</v>
      </c>
      <c r="H498">
        <v>0.09351</v>
      </c>
      <c r="I498">
        <v>0.11356</v>
      </c>
      <c r="J498">
        <v>0.13198</v>
      </c>
      <c r="K498">
        <v>0.14864</v>
      </c>
      <c r="M498">
        <f t="shared" si="154"/>
        <v>0.009500000000000001</v>
      </c>
      <c r="N498">
        <f t="shared" si="155"/>
        <v>0.01625</v>
      </c>
      <c r="O498">
        <f t="shared" si="156"/>
        <v>0.02059</v>
      </c>
      <c r="P498">
        <f t="shared" si="157"/>
        <v>0.021929999999999998</v>
      </c>
      <c r="Q498">
        <f t="shared" si="158"/>
        <v>0.021519999999999997</v>
      </c>
      <c r="R498">
        <f t="shared" si="159"/>
        <v>0.02005</v>
      </c>
      <c r="S498">
        <f t="shared" si="160"/>
        <v>0.018419999999999992</v>
      </c>
      <c r="T498">
        <f t="shared" si="161"/>
        <v>0.016660000000000008</v>
      </c>
    </row>
    <row r="499" spans="1:20" ht="12.75">
      <c r="A499" s="30">
        <v>77</v>
      </c>
      <c r="B499" s="41">
        <v>0.7499997488564175</v>
      </c>
      <c r="C499">
        <v>0.00294</v>
      </c>
      <c r="D499">
        <v>0.01039</v>
      </c>
      <c r="E499">
        <v>0.02357</v>
      </c>
      <c r="F499">
        <v>0.04111</v>
      </c>
      <c r="G499">
        <v>0.0606</v>
      </c>
      <c r="H499">
        <v>0.08038</v>
      </c>
      <c r="I499">
        <v>0.09928</v>
      </c>
      <c r="J499">
        <v>0.11701</v>
      </c>
      <c r="K499">
        <v>0.1333</v>
      </c>
      <c r="M499">
        <f t="shared" si="154"/>
        <v>0.00745</v>
      </c>
      <c r="N499">
        <f t="shared" si="155"/>
        <v>0.01318</v>
      </c>
      <c r="O499">
        <f t="shared" si="156"/>
        <v>0.01754</v>
      </c>
      <c r="P499">
        <f t="shared" si="157"/>
        <v>0.01949</v>
      </c>
      <c r="Q499">
        <f t="shared" si="158"/>
        <v>0.019779999999999992</v>
      </c>
      <c r="R499">
        <f t="shared" si="159"/>
        <v>0.0189</v>
      </c>
      <c r="S499">
        <f t="shared" si="160"/>
        <v>0.01773000000000001</v>
      </c>
      <c r="T499">
        <f t="shared" si="161"/>
        <v>0.01629</v>
      </c>
    </row>
    <row r="500" spans="1:20" ht="12.75">
      <c r="A500" s="30">
        <v>78</v>
      </c>
      <c r="B500" s="41">
        <v>0.7999997628906467</v>
      </c>
      <c r="C500">
        <v>0.00232</v>
      </c>
      <c r="D500">
        <v>0.00808</v>
      </c>
      <c r="E500">
        <v>0.01857</v>
      </c>
      <c r="F500">
        <v>0.0332</v>
      </c>
      <c r="G500">
        <v>0.05019</v>
      </c>
      <c r="H500">
        <v>0.06804</v>
      </c>
      <c r="I500">
        <v>0.0856</v>
      </c>
      <c r="J500">
        <v>0.10241</v>
      </c>
      <c r="K500">
        <v>0.11814</v>
      </c>
      <c r="M500">
        <f t="shared" si="154"/>
        <v>0.00576</v>
      </c>
      <c r="N500">
        <f t="shared" si="155"/>
        <v>0.01049</v>
      </c>
      <c r="O500">
        <f t="shared" si="156"/>
        <v>0.01463</v>
      </c>
      <c r="P500">
        <f t="shared" si="157"/>
        <v>0.016989999999999998</v>
      </c>
      <c r="Q500">
        <f t="shared" si="158"/>
        <v>0.017850000000000005</v>
      </c>
      <c r="R500">
        <f t="shared" si="159"/>
        <v>0.017559999999999992</v>
      </c>
      <c r="S500">
        <f t="shared" si="160"/>
        <v>0.016810000000000005</v>
      </c>
      <c r="T500">
        <f t="shared" si="161"/>
        <v>0.015729999999999994</v>
      </c>
    </row>
    <row r="501" spans="1:20" ht="12.75">
      <c r="A501" s="30">
        <v>79</v>
      </c>
      <c r="B501" s="41">
        <v>0.850000132271096</v>
      </c>
      <c r="C501">
        <v>0.00182</v>
      </c>
      <c r="D501">
        <v>0.00623</v>
      </c>
      <c r="E501">
        <v>0.01441</v>
      </c>
      <c r="F501">
        <v>0.02635</v>
      </c>
      <c r="G501">
        <v>0.04085</v>
      </c>
      <c r="H501">
        <v>0.05665</v>
      </c>
      <c r="I501">
        <v>0.07267</v>
      </c>
      <c r="J501">
        <v>0.08836</v>
      </c>
      <c r="K501">
        <v>0.10333</v>
      </c>
      <c r="M501">
        <f t="shared" si="154"/>
        <v>0.004410000000000001</v>
      </c>
      <c r="N501">
        <f t="shared" si="155"/>
        <v>0.00818</v>
      </c>
      <c r="O501">
        <f t="shared" si="156"/>
        <v>0.01194</v>
      </c>
      <c r="P501">
        <f t="shared" si="157"/>
        <v>0.014499999999999999</v>
      </c>
      <c r="Q501">
        <f t="shared" si="158"/>
        <v>0.0158</v>
      </c>
      <c r="R501">
        <f t="shared" si="159"/>
        <v>0.01602</v>
      </c>
      <c r="S501">
        <f t="shared" si="160"/>
        <v>0.015689999999999996</v>
      </c>
      <c r="T501">
        <f t="shared" si="161"/>
        <v>0.014970000000000011</v>
      </c>
    </row>
    <row r="502" spans="1:20" ht="12.75">
      <c r="A502" s="30">
        <v>80</v>
      </c>
      <c r="B502" s="41">
        <v>0.8999998716658041</v>
      </c>
      <c r="C502">
        <v>0.00142</v>
      </c>
      <c r="D502">
        <v>0.00476</v>
      </c>
      <c r="E502">
        <v>0.01102</v>
      </c>
      <c r="F502">
        <v>0.02054</v>
      </c>
      <c r="G502">
        <v>0.03264</v>
      </c>
      <c r="H502">
        <v>0.04634</v>
      </c>
      <c r="I502">
        <v>0.06066</v>
      </c>
      <c r="J502">
        <v>0.07506</v>
      </c>
      <c r="K502">
        <v>0.08907</v>
      </c>
      <c r="M502">
        <f t="shared" si="154"/>
        <v>0.00334</v>
      </c>
      <c r="N502">
        <f t="shared" si="155"/>
        <v>0.00626</v>
      </c>
      <c r="O502">
        <f t="shared" si="156"/>
        <v>0.009519999999999999</v>
      </c>
      <c r="P502">
        <f t="shared" si="157"/>
        <v>0.012100000000000003</v>
      </c>
      <c r="Q502">
        <f t="shared" si="158"/>
        <v>0.013699999999999997</v>
      </c>
      <c r="R502">
        <f t="shared" si="159"/>
        <v>0.01432</v>
      </c>
      <c r="S502">
        <f t="shared" si="160"/>
        <v>0.014400000000000003</v>
      </c>
      <c r="T502">
        <f t="shared" si="161"/>
        <v>0.014009999999999995</v>
      </c>
    </row>
    <row r="503" spans="1:20" ht="12.75">
      <c r="A503" s="30">
        <v>81</v>
      </c>
      <c r="B503" s="41">
        <v>0.9500000301465847</v>
      </c>
      <c r="C503">
        <v>0.00111</v>
      </c>
      <c r="D503">
        <v>0.00362</v>
      </c>
      <c r="E503">
        <v>0.00832</v>
      </c>
      <c r="F503">
        <v>0.01573</v>
      </c>
      <c r="G503">
        <v>0.02557</v>
      </c>
      <c r="H503">
        <v>0.03718</v>
      </c>
      <c r="I503">
        <v>0.04973</v>
      </c>
      <c r="J503">
        <v>0.06268</v>
      </c>
      <c r="K503">
        <v>0.07557</v>
      </c>
      <c r="M503">
        <f t="shared" si="154"/>
        <v>0.00251</v>
      </c>
      <c r="N503">
        <f t="shared" si="155"/>
        <v>0.004699999999999999</v>
      </c>
      <c r="O503">
        <f t="shared" si="156"/>
        <v>0.007410000000000002</v>
      </c>
      <c r="P503">
        <f t="shared" si="157"/>
        <v>0.009839999999999998</v>
      </c>
      <c r="Q503">
        <f t="shared" si="158"/>
        <v>0.011609999999999999</v>
      </c>
      <c r="R503">
        <f t="shared" si="159"/>
        <v>0.012550000000000006</v>
      </c>
      <c r="S503">
        <f t="shared" si="160"/>
        <v>0.012949999999999996</v>
      </c>
      <c r="T503">
        <f t="shared" si="161"/>
        <v>0.012889999999999999</v>
      </c>
    </row>
    <row r="504" spans="1:20" ht="12.75">
      <c r="A504" s="30">
        <v>82</v>
      </c>
      <c r="B504" s="41">
        <v>1</v>
      </c>
      <c r="C504">
        <v>0.00086</v>
      </c>
      <c r="D504">
        <v>0.00274</v>
      </c>
      <c r="E504">
        <v>0.00621</v>
      </c>
      <c r="F504">
        <v>0.01184</v>
      </c>
      <c r="G504">
        <v>0.01965</v>
      </c>
      <c r="H504">
        <v>0.02924</v>
      </c>
      <c r="I504">
        <v>0.03997</v>
      </c>
      <c r="J504">
        <v>0.05138</v>
      </c>
      <c r="K504">
        <v>0.063</v>
      </c>
      <c r="M504">
        <f t="shared" si="154"/>
        <v>0.0018799999999999997</v>
      </c>
      <c r="N504">
        <f t="shared" si="155"/>
        <v>0.0034700000000000004</v>
      </c>
      <c r="O504">
        <f t="shared" si="156"/>
        <v>0.00563</v>
      </c>
      <c r="P504">
        <f t="shared" si="157"/>
        <v>0.007810000000000001</v>
      </c>
      <c r="Q504">
        <f t="shared" si="158"/>
        <v>0.009589999999999998</v>
      </c>
      <c r="R504">
        <f t="shared" si="159"/>
        <v>0.01073</v>
      </c>
      <c r="S504">
        <f t="shared" si="160"/>
        <v>0.011410000000000003</v>
      </c>
      <c r="T504">
        <f t="shared" si="161"/>
        <v>0.011619999999999998</v>
      </c>
    </row>
    <row r="505" spans="1:20" ht="12.75">
      <c r="A505" s="30">
        <v>83</v>
      </c>
      <c r="B505" s="41">
        <v>1.0500005982857616</v>
      </c>
      <c r="C505">
        <v>0.00067</v>
      </c>
      <c r="D505">
        <v>0.00207</v>
      </c>
      <c r="E505">
        <v>0.00459</v>
      </c>
      <c r="F505">
        <v>0.00877</v>
      </c>
      <c r="G505">
        <v>0.0148</v>
      </c>
      <c r="H505">
        <v>0.02251</v>
      </c>
      <c r="I505">
        <v>0.03146</v>
      </c>
      <c r="J505">
        <v>0.04127</v>
      </c>
      <c r="K505">
        <v>0.05153</v>
      </c>
      <c r="M505">
        <f t="shared" si="154"/>
        <v>0.0013999999999999998</v>
      </c>
      <c r="N505">
        <f t="shared" si="155"/>
        <v>0.0025200000000000005</v>
      </c>
      <c r="O505">
        <f t="shared" si="156"/>
        <v>0.00418</v>
      </c>
      <c r="P505">
        <f t="shared" si="157"/>
        <v>0.006030000000000001</v>
      </c>
      <c r="Q505">
        <f t="shared" si="158"/>
        <v>0.007709999999999998</v>
      </c>
      <c r="R505">
        <f t="shared" si="159"/>
        <v>0.008950000000000003</v>
      </c>
      <c r="S505">
        <f t="shared" si="160"/>
        <v>0.00981</v>
      </c>
      <c r="T505">
        <f t="shared" si="161"/>
        <v>0.010259999999999998</v>
      </c>
    </row>
    <row r="506" spans="1:20" ht="12.75">
      <c r="A506" s="30">
        <v>84</v>
      </c>
      <c r="B506" s="41">
        <v>1.100001582801352</v>
      </c>
      <c r="C506">
        <v>0.00052</v>
      </c>
      <c r="D506">
        <v>0.00156</v>
      </c>
      <c r="E506">
        <v>0.00338</v>
      </c>
      <c r="F506">
        <v>0.0064</v>
      </c>
      <c r="G506">
        <v>0.01093</v>
      </c>
      <c r="H506">
        <v>0.01695</v>
      </c>
      <c r="I506">
        <v>0.02422</v>
      </c>
      <c r="J506">
        <v>0.03244</v>
      </c>
      <c r="K506">
        <v>0.04128</v>
      </c>
      <c r="M506">
        <f t="shared" si="154"/>
        <v>0.0010400000000000001</v>
      </c>
      <c r="N506">
        <f t="shared" si="155"/>
        <v>0.0018200000000000002</v>
      </c>
      <c r="O506">
        <f t="shared" si="156"/>
        <v>0.00302</v>
      </c>
      <c r="P506">
        <f t="shared" si="157"/>
        <v>0.00453</v>
      </c>
      <c r="Q506">
        <f t="shared" si="158"/>
        <v>0.006019999999999999</v>
      </c>
      <c r="R506">
        <f t="shared" si="159"/>
        <v>0.007269999999999999</v>
      </c>
      <c r="S506">
        <f t="shared" si="160"/>
        <v>0.008219999999999998</v>
      </c>
      <c r="T506">
        <f t="shared" si="161"/>
        <v>0.00884</v>
      </c>
    </row>
    <row r="507" spans="1:20" ht="12.75">
      <c r="A507" s="30">
        <v>85</v>
      </c>
      <c r="B507" s="41">
        <v>1.1500007549221372</v>
      </c>
      <c r="C507">
        <v>0.00041</v>
      </c>
      <c r="D507">
        <v>0.00118</v>
      </c>
      <c r="E507">
        <v>0.00247</v>
      </c>
      <c r="F507">
        <v>0.00462</v>
      </c>
      <c r="G507">
        <v>0.00792</v>
      </c>
      <c r="H507">
        <v>0.0125</v>
      </c>
      <c r="I507">
        <v>0.01822</v>
      </c>
      <c r="J507">
        <v>0.02492</v>
      </c>
      <c r="K507">
        <v>0.03234</v>
      </c>
      <c r="M507">
        <f t="shared" si="154"/>
        <v>0.0007700000000000001</v>
      </c>
      <c r="N507">
        <f t="shared" si="155"/>
        <v>0.00129</v>
      </c>
      <c r="O507">
        <f t="shared" si="156"/>
        <v>0.00215</v>
      </c>
      <c r="P507">
        <f t="shared" si="157"/>
        <v>0.0033</v>
      </c>
      <c r="Q507">
        <f t="shared" si="158"/>
        <v>0.004580000000000001</v>
      </c>
      <c r="R507">
        <f t="shared" si="159"/>
        <v>0.005719999999999999</v>
      </c>
      <c r="S507">
        <f t="shared" si="160"/>
        <v>0.006700000000000001</v>
      </c>
      <c r="T507">
        <f t="shared" si="161"/>
        <v>0.0074199999999999995</v>
      </c>
    </row>
    <row r="508" spans="1:20" ht="12.75">
      <c r="A508" s="30">
        <v>86</v>
      </c>
      <c r="B508" s="41">
        <v>1.1999991251967967</v>
      </c>
      <c r="C508">
        <v>0.00032</v>
      </c>
      <c r="D508">
        <v>0.00089</v>
      </c>
      <c r="E508">
        <v>0.00181</v>
      </c>
      <c r="F508">
        <v>0.00331</v>
      </c>
      <c r="G508">
        <v>0.00566</v>
      </c>
      <c r="H508">
        <v>0.00902</v>
      </c>
      <c r="I508">
        <v>0.01339</v>
      </c>
      <c r="J508">
        <v>0.01869</v>
      </c>
      <c r="K508">
        <v>0.02474</v>
      </c>
      <c r="M508">
        <f t="shared" si="154"/>
        <v>0.00057</v>
      </c>
      <c r="N508">
        <f t="shared" si="155"/>
        <v>0.00092</v>
      </c>
      <c r="O508">
        <f t="shared" si="156"/>
        <v>0.0015</v>
      </c>
      <c r="P508">
        <f t="shared" si="157"/>
        <v>0.00235</v>
      </c>
      <c r="Q508">
        <f t="shared" si="158"/>
        <v>0.00336</v>
      </c>
      <c r="R508">
        <f t="shared" si="159"/>
        <v>0.004370000000000001</v>
      </c>
      <c r="S508">
        <f t="shared" si="160"/>
        <v>0.005299999999999997</v>
      </c>
      <c r="T508">
        <f t="shared" si="161"/>
        <v>0.006050000000000003</v>
      </c>
    </row>
    <row r="509" spans="1:20" ht="12.75">
      <c r="A509" s="30">
        <v>87</v>
      </c>
      <c r="B509" s="41">
        <v>1.2500001440812938</v>
      </c>
      <c r="C509">
        <v>0.00025</v>
      </c>
      <c r="D509">
        <v>0.00068</v>
      </c>
      <c r="E509">
        <v>0.00133</v>
      </c>
      <c r="F509">
        <v>0.00237</v>
      </c>
      <c r="G509">
        <v>0.00399</v>
      </c>
      <c r="H509">
        <v>0.00639</v>
      </c>
      <c r="I509">
        <v>0.00962</v>
      </c>
      <c r="J509">
        <v>0.01367</v>
      </c>
      <c r="K509">
        <v>0.01845</v>
      </c>
      <c r="M509">
        <f t="shared" si="154"/>
        <v>0.00043000000000000004</v>
      </c>
      <c r="N509">
        <f t="shared" si="155"/>
        <v>0.00065</v>
      </c>
      <c r="O509">
        <f t="shared" si="156"/>
        <v>0.0010400000000000001</v>
      </c>
      <c r="P509">
        <f t="shared" si="157"/>
        <v>0.0016199999999999995</v>
      </c>
      <c r="Q509">
        <f t="shared" si="158"/>
        <v>0.0024000000000000002</v>
      </c>
      <c r="R509">
        <f t="shared" si="159"/>
        <v>0.0032300000000000002</v>
      </c>
      <c r="S509">
        <f t="shared" si="160"/>
        <v>0.00405</v>
      </c>
      <c r="T509">
        <f t="shared" si="161"/>
        <v>0.004780000000000001</v>
      </c>
    </row>
    <row r="510" spans="1:20" ht="12.75">
      <c r="A510" s="30">
        <v>88</v>
      </c>
      <c r="B510" s="41">
        <v>1.2999994961169838</v>
      </c>
      <c r="C510">
        <v>0.00019</v>
      </c>
      <c r="D510">
        <v>0.00051</v>
      </c>
      <c r="E510">
        <v>0.00099</v>
      </c>
      <c r="F510">
        <v>0.0017</v>
      </c>
      <c r="G510">
        <v>0.0028</v>
      </c>
      <c r="H510">
        <v>0.00445</v>
      </c>
      <c r="I510">
        <v>0.00676</v>
      </c>
      <c r="J510">
        <v>0.00976</v>
      </c>
      <c r="K510">
        <v>0.01341</v>
      </c>
      <c r="M510">
        <f t="shared" si="154"/>
        <v>0.00032</v>
      </c>
      <c r="N510">
        <f t="shared" si="155"/>
        <v>0.00047999999999999996</v>
      </c>
      <c r="O510">
        <f t="shared" si="156"/>
        <v>0.0007099999999999999</v>
      </c>
      <c r="P510">
        <f t="shared" si="157"/>
        <v>0.0011</v>
      </c>
      <c r="Q510">
        <f t="shared" si="158"/>
        <v>0.00165</v>
      </c>
      <c r="R510">
        <f t="shared" si="159"/>
        <v>0.0023100000000000004</v>
      </c>
      <c r="S510">
        <f t="shared" si="160"/>
        <v>0.002999999999999999</v>
      </c>
      <c r="T510">
        <f t="shared" si="161"/>
        <v>0.0036500000000000005</v>
      </c>
    </row>
    <row r="511" spans="1:20" ht="12.75">
      <c r="A511" s="30">
        <v>89</v>
      </c>
      <c r="B511" s="41">
        <v>1.3499997791265448</v>
      </c>
      <c r="C511">
        <v>0.00015</v>
      </c>
      <c r="D511">
        <v>0.00039</v>
      </c>
      <c r="E511">
        <v>0.00073</v>
      </c>
      <c r="F511">
        <v>0.00122</v>
      </c>
      <c r="G511">
        <v>0.00196</v>
      </c>
      <c r="H511">
        <v>0.00307</v>
      </c>
      <c r="I511">
        <v>0.00466</v>
      </c>
      <c r="J511">
        <v>0.0068</v>
      </c>
      <c r="K511">
        <v>0.0095</v>
      </c>
      <c r="M511">
        <f t="shared" si="154"/>
        <v>0.00024</v>
      </c>
      <c r="N511">
        <f t="shared" si="155"/>
        <v>0.00033999999999999997</v>
      </c>
      <c r="O511">
        <f t="shared" si="156"/>
        <v>0.00049</v>
      </c>
      <c r="P511">
        <f t="shared" si="157"/>
        <v>0.00074</v>
      </c>
      <c r="Q511">
        <f t="shared" si="158"/>
        <v>0.0011099999999999999</v>
      </c>
      <c r="R511">
        <f t="shared" si="159"/>
        <v>0.0015900000000000003</v>
      </c>
      <c r="S511">
        <f t="shared" si="160"/>
        <v>0.0021399999999999995</v>
      </c>
      <c r="T511">
        <f t="shared" si="161"/>
        <v>0.0027</v>
      </c>
    </row>
    <row r="512" spans="1:20" ht="12.75">
      <c r="A512" s="30">
        <v>90</v>
      </c>
      <c r="B512" s="41">
        <v>1.40000061697638</v>
      </c>
      <c r="C512">
        <v>0.00012</v>
      </c>
      <c r="D512">
        <v>0.0003</v>
      </c>
      <c r="E512">
        <v>0.00055</v>
      </c>
      <c r="F512">
        <v>0.00089</v>
      </c>
      <c r="G512">
        <v>0.00138</v>
      </c>
      <c r="H512">
        <v>0.00211</v>
      </c>
      <c r="I512">
        <v>0.00317</v>
      </c>
      <c r="J512">
        <v>0.00465</v>
      </c>
      <c r="K512">
        <v>0.00656</v>
      </c>
      <c r="M512">
        <f t="shared" si="154"/>
        <v>0.00017999999999999998</v>
      </c>
      <c r="N512">
        <f t="shared" si="155"/>
        <v>0.00025000000000000006</v>
      </c>
      <c r="O512">
        <f t="shared" si="156"/>
        <v>0.0003399999999999999</v>
      </c>
      <c r="P512">
        <f t="shared" si="157"/>
        <v>0.00049</v>
      </c>
      <c r="Q512">
        <f t="shared" si="158"/>
        <v>0.00073</v>
      </c>
      <c r="R512">
        <f t="shared" si="159"/>
        <v>0.0010600000000000002</v>
      </c>
      <c r="S512">
        <f t="shared" si="160"/>
        <v>0.0014799999999999995</v>
      </c>
      <c r="T512">
        <f t="shared" si="161"/>
        <v>0.0019100000000000002</v>
      </c>
    </row>
    <row r="513" spans="1:20" ht="12.75">
      <c r="A513" s="30">
        <v>91</v>
      </c>
      <c r="B513" s="41">
        <v>1.4499995483109747</v>
      </c>
      <c r="C513">
        <v>9E-05</v>
      </c>
      <c r="D513">
        <v>0.00023</v>
      </c>
      <c r="E513">
        <v>0.00041</v>
      </c>
      <c r="F513">
        <v>0.00065</v>
      </c>
      <c r="G513">
        <v>0.00098</v>
      </c>
      <c r="H513">
        <v>0.00145</v>
      </c>
      <c r="I513">
        <v>0.00215</v>
      </c>
      <c r="J513">
        <v>0.00312</v>
      </c>
      <c r="K513">
        <v>0.00443</v>
      </c>
      <c r="M513">
        <f t="shared" si="154"/>
        <v>0.00014</v>
      </c>
      <c r="N513">
        <f t="shared" si="155"/>
        <v>0.00017999999999999998</v>
      </c>
      <c r="O513">
        <f t="shared" si="156"/>
        <v>0.00023999999999999998</v>
      </c>
      <c r="P513">
        <f t="shared" si="157"/>
        <v>0.00033</v>
      </c>
      <c r="Q513">
        <f t="shared" si="158"/>
        <v>0.00046999999999999993</v>
      </c>
      <c r="R513">
        <f t="shared" si="159"/>
        <v>0.0007000000000000001</v>
      </c>
      <c r="S513">
        <f t="shared" si="160"/>
        <v>0.0009699999999999999</v>
      </c>
      <c r="T513">
        <f t="shared" si="161"/>
        <v>0.00131</v>
      </c>
    </row>
    <row r="514" spans="1:20" ht="12.75">
      <c r="A514" s="30">
        <v>92</v>
      </c>
      <c r="B514" s="41">
        <v>1.5000003213429354</v>
      </c>
      <c r="C514">
        <v>7E-05</v>
      </c>
      <c r="D514">
        <v>0.00018</v>
      </c>
      <c r="E514">
        <v>0.00031</v>
      </c>
      <c r="F514">
        <v>0.00048</v>
      </c>
      <c r="G514">
        <v>0.0007</v>
      </c>
      <c r="H514">
        <v>0.00101</v>
      </c>
      <c r="I514">
        <v>0.00145</v>
      </c>
      <c r="J514">
        <v>0.00208</v>
      </c>
      <c r="K514">
        <v>0.00294</v>
      </c>
      <c r="M514">
        <f t="shared" si="154"/>
        <v>0.00011000000000000002</v>
      </c>
      <c r="N514">
        <f t="shared" si="155"/>
        <v>0.00013</v>
      </c>
      <c r="O514">
        <f t="shared" si="156"/>
        <v>0.00017</v>
      </c>
      <c r="P514">
        <f t="shared" si="157"/>
        <v>0.00021999999999999998</v>
      </c>
      <c r="Q514">
        <f t="shared" si="158"/>
        <v>0.00031000000000000005</v>
      </c>
      <c r="R514">
        <f t="shared" si="159"/>
        <v>0.00043999999999999985</v>
      </c>
      <c r="S514">
        <f t="shared" si="160"/>
        <v>0.0006299999999999999</v>
      </c>
      <c r="T514">
        <f t="shared" si="161"/>
        <v>0.0008600000000000001</v>
      </c>
    </row>
    <row r="515" spans="1:20" ht="12.75">
      <c r="A515" s="30">
        <v>93</v>
      </c>
      <c r="B515" s="41">
        <v>1.5499995235746682</v>
      </c>
      <c r="C515">
        <v>6E-05</v>
      </c>
      <c r="D515">
        <v>0.00014</v>
      </c>
      <c r="E515">
        <v>0.00024</v>
      </c>
      <c r="F515">
        <v>0.00036</v>
      </c>
      <c r="G515">
        <v>0.00051</v>
      </c>
      <c r="H515">
        <v>0.00071</v>
      </c>
      <c r="I515">
        <v>0.00099</v>
      </c>
      <c r="J515">
        <v>0.00139</v>
      </c>
      <c r="K515">
        <v>0.00194</v>
      </c>
      <c r="M515">
        <f t="shared" si="154"/>
        <v>7.999999999999999E-05</v>
      </c>
      <c r="N515">
        <f t="shared" si="155"/>
        <v>0.00010000000000000002</v>
      </c>
      <c r="O515">
        <f t="shared" si="156"/>
        <v>0.00012000000000000002</v>
      </c>
      <c r="P515">
        <f t="shared" si="157"/>
        <v>0.00015000000000000001</v>
      </c>
      <c r="Q515">
        <f t="shared" si="158"/>
        <v>0.00019999999999999998</v>
      </c>
      <c r="R515">
        <f t="shared" si="159"/>
        <v>0.00028</v>
      </c>
      <c r="S515">
        <f t="shared" si="160"/>
        <v>0.00039999999999999996</v>
      </c>
      <c r="T515">
        <f t="shared" si="161"/>
        <v>0.0005500000000000001</v>
      </c>
    </row>
    <row r="516" spans="1:20" ht="12.75">
      <c r="A516" s="30">
        <v>94</v>
      </c>
      <c r="B516" s="41">
        <v>1.59999981394342</v>
      </c>
      <c r="C516">
        <v>4E-05</v>
      </c>
      <c r="D516">
        <v>0.00011</v>
      </c>
      <c r="E516">
        <v>0.00018</v>
      </c>
      <c r="F516">
        <v>0.00027</v>
      </c>
      <c r="G516">
        <v>0.00038</v>
      </c>
      <c r="H516">
        <v>0.00051</v>
      </c>
      <c r="I516">
        <v>0.00069</v>
      </c>
      <c r="J516">
        <v>0.00094</v>
      </c>
      <c r="K516">
        <v>0.00128</v>
      </c>
      <c r="M516">
        <f t="shared" si="154"/>
        <v>7E-05</v>
      </c>
      <c r="N516">
        <f t="shared" si="155"/>
        <v>7.000000000000001E-05</v>
      </c>
      <c r="O516">
        <f t="shared" si="156"/>
        <v>8.999999999999999E-05</v>
      </c>
      <c r="P516">
        <f t="shared" si="157"/>
        <v>0.00011000000000000002</v>
      </c>
      <c r="Q516">
        <f t="shared" si="158"/>
        <v>0.00013000000000000002</v>
      </c>
      <c r="R516">
        <f t="shared" si="159"/>
        <v>0.00017999999999999993</v>
      </c>
      <c r="S516">
        <f t="shared" si="160"/>
        <v>0.00025</v>
      </c>
      <c r="T516">
        <f t="shared" si="161"/>
        <v>0.00034000000000000013</v>
      </c>
    </row>
    <row r="517" spans="1:20" ht="12.75">
      <c r="A517" s="30">
        <v>95</v>
      </c>
      <c r="B517" s="41">
        <v>1.6500003965368517</v>
      </c>
      <c r="C517">
        <v>4E-05</v>
      </c>
      <c r="D517">
        <v>8E-05</v>
      </c>
      <c r="E517">
        <v>0.00014</v>
      </c>
      <c r="F517">
        <v>0.00021</v>
      </c>
      <c r="G517">
        <v>0.00028</v>
      </c>
      <c r="H517">
        <v>0.00037</v>
      </c>
      <c r="I517">
        <v>0.00049</v>
      </c>
      <c r="J517">
        <v>0.00064</v>
      </c>
      <c r="K517">
        <v>0.00085</v>
      </c>
      <c r="M517">
        <f t="shared" si="154"/>
        <v>4E-05</v>
      </c>
      <c r="N517">
        <f t="shared" si="155"/>
        <v>5.999999999999998E-05</v>
      </c>
      <c r="O517">
        <f t="shared" si="156"/>
        <v>7.000000000000002E-05</v>
      </c>
      <c r="P517">
        <f t="shared" si="157"/>
        <v>6.999999999999997E-05</v>
      </c>
      <c r="Q517">
        <f t="shared" si="158"/>
        <v>9.000000000000002E-05</v>
      </c>
      <c r="R517">
        <f t="shared" si="159"/>
        <v>0.00011999999999999999</v>
      </c>
      <c r="S517">
        <f t="shared" si="160"/>
        <v>0.00015000000000000007</v>
      </c>
      <c r="T517">
        <f t="shared" si="161"/>
        <v>0.0002099999999999999</v>
      </c>
    </row>
    <row r="518" spans="1:20" ht="12.75">
      <c r="A518" s="30">
        <v>96</v>
      </c>
      <c r="B518" s="41">
        <v>1.6999997975545824</v>
      </c>
      <c r="C518">
        <v>3E-05</v>
      </c>
      <c r="D518">
        <v>7E-05</v>
      </c>
      <c r="E518">
        <v>0.00011</v>
      </c>
      <c r="F518">
        <v>0.00016</v>
      </c>
      <c r="G518">
        <v>0.00021</v>
      </c>
      <c r="H518">
        <v>0.00028</v>
      </c>
      <c r="I518">
        <v>0.00035</v>
      </c>
      <c r="J518">
        <v>0.00045</v>
      </c>
      <c r="K518">
        <v>0.00058</v>
      </c>
      <c r="M518">
        <f t="shared" si="154"/>
        <v>3.9999999999999996E-05</v>
      </c>
      <c r="N518">
        <f t="shared" si="155"/>
        <v>4.000000000000001E-05</v>
      </c>
      <c r="O518">
        <f t="shared" si="156"/>
        <v>5.000000000000001E-05</v>
      </c>
      <c r="P518">
        <f t="shared" si="157"/>
        <v>4.9999999999999996E-05</v>
      </c>
      <c r="Q518">
        <f t="shared" si="158"/>
        <v>6.999999999999997E-05</v>
      </c>
      <c r="R518">
        <f t="shared" si="159"/>
        <v>7.000000000000002E-05</v>
      </c>
      <c r="S518">
        <f t="shared" si="160"/>
        <v>9.999999999999999E-05</v>
      </c>
      <c r="T518">
        <f t="shared" si="161"/>
        <v>0.00013000000000000002</v>
      </c>
    </row>
    <row r="519" spans="1:20" ht="12.75">
      <c r="A519" s="30">
        <v>97</v>
      </c>
      <c r="B519" s="41">
        <v>1.7499997488564174</v>
      </c>
      <c r="C519">
        <v>2E-05</v>
      </c>
      <c r="D519">
        <v>5E-05</v>
      </c>
      <c r="E519">
        <v>9E-05</v>
      </c>
      <c r="F519">
        <v>0.00012</v>
      </c>
      <c r="G519">
        <v>0.00016</v>
      </c>
      <c r="H519">
        <v>0.00021</v>
      </c>
      <c r="I519">
        <v>0.00026</v>
      </c>
      <c r="J519">
        <v>0.00032</v>
      </c>
      <c r="K519">
        <v>0.0004</v>
      </c>
      <c r="M519">
        <f t="shared" si="154"/>
        <v>3E-05</v>
      </c>
      <c r="N519">
        <f t="shared" si="155"/>
        <v>4E-05</v>
      </c>
      <c r="O519">
        <f t="shared" si="156"/>
        <v>2.9999999999999997E-05</v>
      </c>
      <c r="P519">
        <f t="shared" si="157"/>
        <v>4.000000000000001E-05</v>
      </c>
      <c r="Q519">
        <f t="shared" si="158"/>
        <v>4.9999999999999996E-05</v>
      </c>
      <c r="R519">
        <f t="shared" si="159"/>
        <v>4.999999999999997E-05</v>
      </c>
      <c r="S519">
        <f t="shared" si="160"/>
        <v>6.000000000000005E-05</v>
      </c>
      <c r="T519">
        <f t="shared" si="161"/>
        <v>7.999999999999999E-05</v>
      </c>
    </row>
    <row r="520" spans="1:20" ht="12.75">
      <c r="A520" s="30">
        <v>98</v>
      </c>
      <c r="B520" s="41">
        <v>1.7999997628906468</v>
      </c>
      <c r="C520">
        <v>2E-05</v>
      </c>
      <c r="D520">
        <v>4E-05</v>
      </c>
      <c r="E520">
        <v>7E-05</v>
      </c>
      <c r="F520">
        <v>9E-05</v>
      </c>
      <c r="G520">
        <v>0.00012</v>
      </c>
      <c r="H520">
        <v>0.00016</v>
      </c>
      <c r="I520">
        <v>0.0002</v>
      </c>
      <c r="J520">
        <v>0.00024</v>
      </c>
      <c r="K520">
        <v>0.00029</v>
      </c>
      <c r="M520">
        <f t="shared" si="154"/>
        <v>2E-05</v>
      </c>
      <c r="N520">
        <f t="shared" si="155"/>
        <v>2.999999999999999E-05</v>
      </c>
      <c r="O520">
        <f t="shared" si="156"/>
        <v>2.0000000000000012E-05</v>
      </c>
      <c r="P520">
        <f t="shared" si="157"/>
        <v>2.9999999999999997E-05</v>
      </c>
      <c r="Q520">
        <f t="shared" si="158"/>
        <v>4.000000000000001E-05</v>
      </c>
      <c r="R520">
        <f t="shared" si="159"/>
        <v>3.9999999999999996E-05</v>
      </c>
      <c r="S520">
        <f t="shared" si="160"/>
        <v>3.9999999999999996E-05</v>
      </c>
      <c r="T520">
        <f t="shared" si="161"/>
        <v>4.9999999999999996E-05</v>
      </c>
    </row>
    <row r="521" spans="1:20" ht="12.75">
      <c r="A521" s="30">
        <v>99</v>
      </c>
      <c r="B521" s="41">
        <v>1.8500001322710962</v>
      </c>
      <c r="C521">
        <v>1E-05</v>
      </c>
      <c r="D521">
        <v>3E-05</v>
      </c>
      <c r="E521">
        <v>5E-05</v>
      </c>
      <c r="F521">
        <v>7E-05</v>
      </c>
      <c r="G521">
        <v>0.0001</v>
      </c>
      <c r="H521">
        <v>0.00012</v>
      </c>
      <c r="I521">
        <v>0.00015</v>
      </c>
      <c r="J521">
        <v>0.00018</v>
      </c>
      <c r="K521">
        <v>0.00021</v>
      </c>
      <c r="M521">
        <f t="shared" si="154"/>
        <v>1.9999999999999998E-05</v>
      </c>
      <c r="N521">
        <f t="shared" si="155"/>
        <v>2E-05</v>
      </c>
      <c r="O521">
        <f t="shared" si="156"/>
        <v>1.999999999999999E-05</v>
      </c>
      <c r="P521">
        <f t="shared" si="157"/>
        <v>3.000000000000001E-05</v>
      </c>
      <c r="Q521">
        <f t="shared" si="158"/>
        <v>1.9999999999999998E-05</v>
      </c>
      <c r="R521">
        <f t="shared" si="159"/>
        <v>2.9999999999999984E-05</v>
      </c>
      <c r="S521">
        <f t="shared" si="160"/>
        <v>3.0000000000000024E-05</v>
      </c>
      <c r="T521">
        <f t="shared" si="161"/>
        <v>2.9999999999999997E-05</v>
      </c>
    </row>
    <row r="522" spans="1:20" ht="12.75">
      <c r="A522" s="30">
        <v>100</v>
      </c>
      <c r="B522" s="41">
        <v>1.8999998716658042</v>
      </c>
      <c r="C522">
        <v>1E-05</v>
      </c>
      <c r="D522">
        <v>2E-05</v>
      </c>
      <c r="E522">
        <v>4E-05</v>
      </c>
      <c r="F522">
        <v>6E-05</v>
      </c>
      <c r="G522">
        <v>7E-05</v>
      </c>
      <c r="H522">
        <v>9E-05</v>
      </c>
      <c r="I522">
        <v>0.00011</v>
      </c>
      <c r="J522">
        <v>0.00013</v>
      </c>
      <c r="K522">
        <v>0.00016</v>
      </c>
      <c r="M522">
        <f t="shared" si="154"/>
        <v>1E-05</v>
      </c>
      <c r="N522">
        <f t="shared" si="155"/>
        <v>2E-05</v>
      </c>
      <c r="O522">
        <f t="shared" si="156"/>
        <v>1.9999999999999998E-05</v>
      </c>
      <c r="P522">
        <f t="shared" si="157"/>
        <v>9.999999999999992E-06</v>
      </c>
      <c r="Q522">
        <f t="shared" si="158"/>
        <v>2.0000000000000012E-05</v>
      </c>
      <c r="R522">
        <f t="shared" si="159"/>
        <v>1.9999999999999998E-05</v>
      </c>
      <c r="S522">
        <f t="shared" si="160"/>
        <v>1.9999999999999985E-05</v>
      </c>
      <c r="T522">
        <f t="shared" si="161"/>
        <v>3.0000000000000024E-05</v>
      </c>
    </row>
    <row r="523" spans="1:20" ht="12.75">
      <c r="A523" s="30">
        <v>101</v>
      </c>
      <c r="B523" s="41">
        <v>1.9500000301465847</v>
      </c>
      <c r="C523">
        <v>1E-05</v>
      </c>
      <c r="D523">
        <v>2E-05</v>
      </c>
      <c r="E523">
        <v>3E-05</v>
      </c>
      <c r="F523">
        <v>4E-05</v>
      </c>
      <c r="G523">
        <v>6E-05</v>
      </c>
      <c r="H523">
        <v>7E-05</v>
      </c>
      <c r="I523">
        <v>9E-05</v>
      </c>
      <c r="J523">
        <v>0.0001</v>
      </c>
      <c r="K523">
        <v>0.00012</v>
      </c>
      <c r="M523">
        <f t="shared" si="154"/>
        <v>1E-05</v>
      </c>
      <c r="N523">
        <f t="shared" si="155"/>
        <v>9.999999999999999E-06</v>
      </c>
      <c r="O523">
        <f t="shared" si="156"/>
        <v>1.0000000000000003E-05</v>
      </c>
      <c r="P523">
        <f t="shared" si="157"/>
        <v>1.9999999999999998E-05</v>
      </c>
      <c r="Q523">
        <f t="shared" si="158"/>
        <v>9.999999999999992E-06</v>
      </c>
      <c r="R523">
        <f t="shared" si="159"/>
        <v>2.0000000000000012E-05</v>
      </c>
      <c r="S523">
        <f t="shared" si="160"/>
        <v>9.999999999999999E-06</v>
      </c>
      <c r="T523">
        <f t="shared" si="161"/>
        <v>1.9999999999999998E-05</v>
      </c>
    </row>
    <row r="524" spans="1:20" ht="12.75">
      <c r="A524" s="30">
        <v>102</v>
      </c>
      <c r="B524" s="41">
        <v>2</v>
      </c>
      <c r="C524">
        <v>1E-05</v>
      </c>
      <c r="D524">
        <v>2E-05</v>
      </c>
      <c r="E524">
        <v>2E-05</v>
      </c>
      <c r="F524">
        <v>3E-05</v>
      </c>
      <c r="G524">
        <v>5E-05</v>
      </c>
      <c r="H524">
        <v>6E-05</v>
      </c>
      <c r="I524">
        <v>7E-05</v>
      </c>
      <c r="J524">
        <v>8E-05</v>
      </c>
      <c r="K524">
        <v>9E-05</v>
      </c>
      <c r="M524">
        <f t="shared" si="154"/>
        <v>1E-05</v>
      </c>
      <c r="N524">
        <f t="shared" si="155"/>
        <v>0</v>
      </c>
      <c r="O524">
        <f t="shared" si="156"/>
        <v>9.999999999999999E-06</v>
      </c>
      <c r="P524">
        <f t="shared" si="157"/>
        <v>2E-05</v>
      </c>
      <c r="Q524">
        <f t="shared" si="158"/>
        <v>9.999999999999999E-06</v>
      </c>
      <c r="R524">
        <f t="shared" si="159"/>
        <v>9.999999999999992E-06</v>
      </c>
      <c r="S524">
        <f t="shared" si="160"/>
        <v>1.0000000000000013E-05</v>
      </c>
      <c r="T524">
        <f t="shared" si="161"/>
        <v>9.999999999999999E-06</v>
      </c>
    </row>
    <row r="525" ht="12.75">
      <c r="V525" s="41"/>
    </row>
    <row r="526" ht="12.75">
      <c r="V526" s="41"/>
    </row>
    <row r="527" spans="1:22" ht="12.75">
      <c r="A527" s="30" t="s">
        <v>122</v>
      </c>
      <c r="B527" s="41">
        <v>0.2</v>
      </c>
      <c r="C527">
        <v>0.1</v>
      </c>
      <c r="D527">
        <v>0.01</v>
      </c>
      <c r="E527">
        <v>0.001</v>
      </c>
      <c r="F527">
        <v>0.0001</v>
      </c>
      <c r="G527">
        <v>1E-05</v>
      </c>
      <c r="H527">
        <v>1.0000000000000002E-06</v>
      </c>
      <c r="I527">
        <v>1.0000000000000002E-07</v>
      </c>
      <c r="J527">
        <v>1.0000000000000002E-08</v>
      </c>
      <c r="K527">
        <v>1.0000000000000003E-09</v>
      </c>
      <c r="M527" t="s">
        <v>119</v>
      </c>
      <c r="V527" s="41"/>
    </row>
    <row r="528" spans="2:22" ht="12.75">
      <c r="B528" s="41" t="s">
        <v>120</v>
      </c>
      <c r="C528">
        <v>1</v>
      </c>
      <c r="D528">
        <v>2</v>
      </c>
      <c r="E528">
        <v>3</v>
      </c>
      <c r="F528">
        <v>4</v>
      </c>
      <c r="G528">
        <v>5</v>
      </c>
      <c r="H528">
        <v>6</v>
      </c>
      <c r="I528">
        <v>7</v>
      </c>
      <c r="J528">
        <v>8</v>
      </c>
      <c r="K528">
        <v>9</v>
      </c>
      <c r="M528">
        <v>1</v>
      </c>
      <c r="N528">
        <v>2</v>
      </c>
      <c r="O528">
        <v>3</v>
      </c>
      <c r="P528">
        <v>4</v>
      </c>
      <c r="Q528">
        <v>5</v>
      </c>
      <c r="R528">
        <v>6</v>
      </c>
      <c r="S528">
        <v>7</v>
      </c>
      <c r="T528">
        <v>8</v>
      </c>
      <c r="V528" s="41"/>
    </row>
    <row r="529" spans="1:20" ht="12.75">
      <c r="A529" s="30">
        <v>2</v>
      </c>
      <c r="B529" s="41">
        <v>-3</v>
      </c>
      <c r="C529">
        <v>0.17845</v>
      </c>
      <c r="D529">
        <v>0.19261</v>
      </c>
      <c r="E529">
        <v>0.19726</v>
      </c>
      <c r="F529">
        <v>0.19893</v>
      </c>
      <c r="G529">
        <v>0.19944</v>
      </c>
      <c r="H529">
        <v>0.19967</v>
      </c>
      <c r="I529">
        <v>0.19974</v>
      </c>
      <c r="J529">
        <v>0.19974</v>
      </c>
      <c r="K529">
        <v>0.19992</v>
      </c>
      <c r="M529">
        <f aca="true" t="shared" si="162" ref="M529:M560">D529-C529</f>
        <v>0.014160000000000006</v>
      </c>
      <c r="N529">
        <f aca="true" t="shared" si="163" ref="N529:N560">E529-D529</f>
        <v>0.0046499999999999875</v>
      </c>
      <c r="O529">
        <f aca="true" t="shared" si="164" ref="O529:O560">F529-E529</f>
        <v>0.0016700000000000048</v>
      </c>
      <c r="P529">
        <f aca="true" t="shared" si="165" ref="P529:P560">G529-F529</f>
        <v>0.0005100000000000104</v>
      </c>
      <c r="Q529">
        <f aca="true" t="shared" si="166" ref="Q529:Q560">H529-G529</f>
        <v>0.00022999999999998022</v>
      </c>
      <c r="R529">
        <f aca="true" t="shared" si="167" ref="R529:R560">I529-H529</f>
        <v>7.00000000000145E-05</v>
      </c>
      <c r="S529">
        <f aca="true" t="shared" si="168" ref="S529:S560">J529-I529</f>
        <v>0</v>
      </c>
      <c r="T529">
        <f aca="true" t="shared" si="169" ref="T529:T560">K529-J529</f>
        <v>0.00017999999999998573</v>
      </c>
    </row>
    <row r="530" spans="1:20" ht="12.75">
      <c r="A530" s="30">
        <v>3</v>
      </c>
      <c r="B530" s="41">
        <v>-2.9499994017142384</v>
      </c>
      <c r="C530">
        <v>0.17725</v>
      </c>
      <c r="D530">
        <v>0.19219</v>
      </c>
      <c r="E530">
        <v>0.19708</v>
      </c>
      <c r="F530">
        <v>0.19884</v>
      </c>
      <c r="G530">
        <v>0.19939</v>
      </c>
      <c r="H530">
        <v>0.19964</v>
      </c>
      <c r="I530">
        <v>0.19971</v>
      </c>
      <c r="J530">
        <v>0.19972</v>
      </c>
      <c r="K530">
        <v>0.1999</v>
      </c>
      <c r="M530">
        <f t="shared" si="162"/>
        <v>0.014940000000000009</v>
      </c>
      <c r="N530">
        <f t="shared" si="163"/>
        <v>0.0048900000000000055</v>
      </c>
      <c r="O530">
        <f t="shared" si="164"/>
        <v>0.0017599999999999838</v>
      </c>
      <c r="P530">
        <f t="shared" si="165"/>
        <v>0.0005500000000000227</v>
      </c>
      <c r="Q530">
        <f t="shared" si="166"/>
        <v>0.0002500000000000002</v>
      </c>
      <c r="R530">
        <f t="shared" si="167"/>
        <v>6.999999999998674E-05</v>
      </c>
      <c r="S530">
        <f t="shared" si="168"/>
        <v>1.0000000000010001E-05</v>
      </c>
      <c r="T530">
        <f t="shared" si="169"/>
        <v>0.00017999999999998573</v>
      </c>
    </row>
    <row r="531" spans="1:20" ht="12.75">
      <c r="A531" s="30">
        <v>4</v>
      </c>
      <c r="B531" s="41">
        <v>-2.899998417198648</v>
      </c>
      <c r="C531">
        <v>0.17598</v>
      </c>
      <c r="D531">
        <v>0.19179</v>
      </c>
      <c r="E531">
        <v>0.19689</v>
      </c>
      <c r="F531">
        <v>0.19874</v>
      </c>
      <c r="G531">
        <v>0.19933</v>
      </c>
      <c r="H531">
        <v>0.1996</v>
      </c>
      <c r="I531">
        <v>0.19969</v>
      </c>
      <c r="J531">
        <v>0.1997</v>
      </c>
      <c r="K531">
        <v>0.19988</v>
      </c>
      <c r="M531">
        <f t="shared" si="162"/>
        <v>0.01580999999999999</v>
      </c>
      <c r="N531">
        <f t="shared" si="163"/>
        <v>0.005100000000000021</v>
      </c>
      <c r="O531">
        <f t="shared" si="164"/>
        <v>0.0018499999999999905</v>
      </c>
      <c r="P531">
        <f t="shared" si="165"/>
        <v>0.0005900000000000072</v>
      </c>
      <c r="Q531">
        <f t="shared" si="166"/>
        <v>0.00026999999999999247</v>
      </c>
      <c r="R531">
        <f t="shared" si="167"/>
        <v>9.000000000000674E-05</v>
      </c>
      <c r="S531">
        <f t="shared" si="168"/>
        <v>9.999999999982245E-06</v>
      </c>
      <c r="T531">
        <f t="shared" si="169"/>
        <v>0.00018000000000001348</v>
      </c>
    </row>
    <row r="532" spans="1:20" ht="12.75">
      <c r="A532" s="30">
        <v>5</v>
      </c>
      <c r="B532" s="41">
        <v>-2.849999245077863</v>
      </c>
      <c r="C532">
        <v>0.17465</v>
      </c>
      <c r="D532">
        <v>0.19116</v>
      </c>
      <c r="E532">
        <v>0.19668</v>
      </c>
      <c r="F532">
        <v>0.19864</v>
      </c>
      <c r="G532">
        <v>0.19927</v>
      </c>
      <c r="H532">
        <v>0.19956</v>
      </c>
      <c r="I532">
        <v>0.19966</v>
      </c>
      <c r="J532">
        <v>0.19967</v>
      </c>
      <c r="K532">
        <v>0.19987</v>
      </c>
      <c r="M532">
        <f t="shared" si="162"/>
        <v>0.016509999999999997</v>
      </c>
      <c r="N532">
        <f t="shared" si="163"/>
        <v>0.005519999999999997</v>
      </c>
      <c r="O532">
        <f t="shared" si="164"/>
        <v>0.0019600000000000173</v>
      </c>
      <c r="P532">
        <f t="shared" si="165"/>
        <v>0.0006299999999999917</v>
      </c>
      <c r="Q532">
        <f t="shared" si="166"/>
        <v>0.0002899999999999847</v>
      </c>
      <c r="R532">
        <f t="shared" si="167"/>
        <v>0.00010000000000001674</v>
      </c>
      <c r="S532">
        <f t="shared" si="168"/>
        <v>9.999999999982245E-06</v>
      </c>
      <c r="T532">
        <f t="shared" si="169"/>
        <v>0.00020000000000000573</v>
      </c>
    </row>
    <row r="533" spans="1:20" ht="12.75">
      <c r="A533" s="30">
        <v>6</v>
      </c>
      <c r="B533" s="41">
        <v>-2.8000008748032035</v>
      </c>
      <c r="C533">
        <v>0.17326</v>
      </c>
      <c r="D533">
        <v>0.19067</v>
      </c>
      <c r="E533">
        <v>0.19646</v>
      </c>
      <c r="F533">
        <v>0.19853</v>
      </c>
      <c r="G533">
        <v>0.19921</v>
      </c>
      <c r="H533">
        <v>0.19951</v>
      </c>
      <c r="I533">
        <v>0.19962</v>
      </c>
      <c r="J533">
        <v>0.19965</v>
      </c>
      <c r="K533">
        <v>0.19985</v>
      </c>
      <c r="M533">
        <f t="shared" si="162"/>
        <v>0.01741000000000001</v>
      </c>
      <c r="N533">
        <f t="shared" si="163"/>
        <v>0.00578999999999999</v>
      </c>
      <c r="O533">
        <f t="shared" si="164"/>
        <v>0.0020700000000000163</v>
      </c>
      <c r="P533">
        <f t="shared" si="165"/>
        <v>0.0006799999999999862</v>
      </c>
      <c r="Q533">
        <f t="shared" si="166"/>
        <v>0.0002999999999999947</v>
      </c>
      <c r="R533">
        <f t="shared" si="167"/>
        <v>0.00010999999999999899</v>
      </c>
      <c r="S533">
        <f t="shared" si="168"/>
        <v>3.0000000000002247E-05</v>
      </c>
      <c r="T533">
        <f t="shared" si="169"/>
        <v>0.00020000000000000573</v>
      </c>
    </row>
    <row r="534" spans="1:20" ht="12.75">
      <c r="A534" s="30">
        <v>7</v>
      </c>
      <c r="B534" s="41">
        <v>-2.7499998559187064</v>
      </c>
      <c r="C534">
        <v>0.17179</v>
      </c>
      <c r="D534">
        <v>0.1901</v>
      </c>
      <c r="E534">
        <v>0.19622</v>
      </c>
      <c r="F534">
        <v>0.19841</v>
      </c>
      <c r="G534">
        <v>0.19913</v>
      </c>
      <c r="H534">
        <v>0.19947</v>
      </c>
      <c r="I534">
        <v>0.19959</v>
      </c>
      <c r="J534">
        <v>0.19962</v>
      </c>
      <c r="K534">
        <v>0.19982</v>
      </c>
      <c r="M534">
        <f t="shared" si="162"/>
        <v>0.018309999999999993</v>
      </c>
      <c r="N534">
        <f t="shared" si="163"/>
        <v>0.006120000000000014</v>
      </c>
      <c r="O534">
        <f t="shared" si="164"/>
        <v>0.0021899999999999975</v>
      </c>
      <c r="P534">
        <f t="shared" si="165"/>
        <v>0.0007199999999999984</v>
      </c>
      <c r="Q534">
        <f t="shared" si="166"/>
        <v>0.00034000000000000696</v>
      </c>
      <c r="R534">
        <f t="shared" si="167"/>
        <v>0.00011999999999998123</v>
      </c>
      <c r="S534">
        <f t="shared" si="168"/>
        <v>3.0000000000002247E-05</v>
      </c>
      <c r="T534">
        <f t="shared" si="169"/>
        <v>0.00020000000000000573</v>
      </c>
    </row>
    <row r="535" spans="1:20" ht="12.75">
      <c r="A535" s="30">
        <v>8</v>
      </c>
      <c r="B535" s="41">
        <v>-2.7000005038830164</v>
      </c>
      <c r="C535">
        <v>0.17024</v>
      </c>
      <c r="D535">
        <v>0.18951</v>
      </c>
      <c r="E535">
        <v>0.19597</v>
      </c>
      <c r="F535">
        <v>0.19828</v>
      </c>
      <c r="G535">
        <v>0.19905</v>
      </c>
      <c r="H535">
        <v>0.19941</v>
      </c>
      <c r="I535">
        <v>0.19955</v>
      </c>
      <c r="J535">
        <v>0.19959</v>
      </c>
      <c r="K535">
        <v>0.1998</v>
      </c>
      <c r="M535">
        <f t="shared" si="162"/>
        <v>0.01927000000000001</v>
      </c>
      <c r="N535">
        <f t="shared" si="163"/>
        <v>0.0064599999999999935</v>
      </c>
      <c r="O535">
        <f t="shared" si="164"/>
        <v>0.0023100000000000065</v>
      </c>
      <c r="P535">
        <f t="shared" si="165"/>
        <v>0.0007699999999999929</v>
      </c>
      <c r="Q535">
        <f t="shared" si="166"/>
        <v>0.0003599999999999992</v>
      </c>
      <c r="R535">
        <f t="shared" si="167"/>
        <v>0.00014000000000000123</v>
      </c>
      <c r="S535">
        <f t="shared" si="168"/>
        <v>3.999999999998449E-05</v>
      </c>
      <c r="T535">
        <f t="shared" si="169"/>
        <v>0.00021000000000001573</v>
      </c>
    </row>
    <row r="536" spans="1:20" ht="12.75">
      <c r="A536" s="30">
        <v>9</v>
      </c>
      <c r="B536" s="41">
        <v>-2.650000220873455</v>
      </c>
      <c r="C536">
        <v>0.16863</v>
      </c>
      <c r="D536">
        <v>0.18888</v>
      </c>
      <c r="E536">
        <v>0.19569</v>
      </c>
      <c r="F536">
        <v>0.19813</v>
      </c>
      <c r="G536">
        <v>0.19897</v>
      </c>
      <c r="H536">
        <v>0.19935</v>
      </c>
      <c r="I536">
        <v>0.1995</v>
      </c>
      <c r="J536">
        <v>0.19956</v>
      </c>
      <c r="K536">
        <v>0.19977</v>
      </c>
      <c r="M536">
        <f t="shared" si="162"/>
        <v>0.02024999999999999</v>
      </c>
      <c r="N536">
        <f t="shared" si="163"/>
        <v>0.0068100000000000105</v>
      </c>
      <c r="O536">
        <f t="shared" si="164"/>
        <v>0.0024399999999999977</v>
      </c>
      <c r="P536">
        <f t="shared" si="165"/>
        <v>0.0008400000000000074</v>
      </c>
      <c r="Q536">
        <f t="shared" si="166"/>
        <v>0.00037999999999999146</v>
      </c>
      <c r="R536">
        <f t="shared" si="167"/>
        <v>0.00015000000000001124</v>
      </c>
      <c r="S536">
        <f t="shared" si="168"/>
        <v>5.999999999997674E-05</v>
      </c>
      <c r="T536">
        <f t="shared" si="169"/>
        <v>0.00021000000000001573</v>
      </c>
    </row>
    <row r="537" spans="1:20" ht="12.75">
      <c r="A537" s="30">
        <v>10</v>
      </c>
      <c r="B537" s="41">
        <v>-2.59999938302362</v>
      </c>
      <c r="C537">
        <v>0.16693</v>
      </c>
      <c r="D537">
        <v>0.18821</v>
      </c>
      <c r="E537">
        <v>0.1954</v>
      </c>
      <c r="F537">
        <v>0.19798</v>
      </c>
      <c r="G537">
        <v>0.19887</v>
      </c>
      <c r="H537">
        <v>0.19929</v>
      </c>
      <c r="I537">
        <v>0.19946</v>
      </c>
      <c r="J537">
        <v>0.19952</v>
      </c>
      <c r="K537">
        <v>0.19974</v>
      </c>
      <c r="M537">
        <f t="shared" si="162"/>
        <v>0.021279999999999993</v>
      </c>
      <c r="N537">
        <f t="shared" si="163"/>
        <v>0.007190000000000002</v>
      </c>
      <c r="O537">
        <f t="shared" si="164"/>
        <v>0.002579999999999999</v>
      </c>
      <c r="P537">
        <f t="shared" si="165"/>
        <v>0.0008900000000000019</v>
      </c>
      <c r="Q537">
        <f t="shared" si="166"/>
        <v>0.0004200000000000037</v>
      </c>
      <c r="R537">
        <f t="shared" si="167"/>
        <v>0.00017000000000000348</v>
      </c>
      <c r="S537">
        <f t="shared" si="168"/>
        <v>6.0000000000004494E-05</v>
      </c>
      <c r="T537">
        <f t="shared" si="169"/>
        <v>0.00021999999999999797</v>
      </c>
    </row>
    <row r="538" spans="1:20" ht="12.75">
      <c r="A538" s="30">
        <v>11</v>
      </c>
      <c r="B538" s="41">
        <v>-2.5500004516890256</v>
      </c>
      <c r="C538">
        <v>0.16515</v>
      </c>
      <c r="D538">
        <v>0.1875</v>
      </c>
      <c r="E538">
        <v>0.19509</v>
      </c>
      <c r="F538">
        <v>0.19781</v>
      </c>
      <c r="G538">
        <v>0.19877</v>
      </c>
      <c r="H538">
        <v>0.19922</v>
      </c>
      <c r="I538">
        <v>0.1994</v>
      </c>
      <c r="J538">
        <v>0.19948</v>
      </c>
      <c r="K538">
        <v>0.19971</v>
      </c>
      <c r="M538">
        <f t="shared" si="162"/>
        <v>0.02235000000000001</v>
      </c>
      <c r="N538">
        <f t="shared" si="163"/>
        <v>0.007590000000000013</v>
      </c>
      <c r="O538">
        <f t="shared" si="164"/>
        <v>0.00272</v>
      </c>
      <c r="P538">
        <f t="shared" si="165"/>
        <v>0.0009599999999999886</v>
      </c>
      <c r="Q538">
        <f t="shared" si="166"/>
        <v>0.00045000000000000595</v>
      </c>
      <c r="R538">
        <f t="shared" si="167"/>
        <v>0.00017999999999998573</v>
      </c>
      <c r="S538">
        <f t="shared" si="168"/>
        <v>7.999999999999674E-05</v>
      </c>
      <c r="T538">
        <f t="shared" si="169"/>
        <v>0.00023000000000000798</v>
      </c>
    </row>
    <row r="539" spans="1:20" ht="12.75">
      <c r="A539" s="30">
        <v>12</v>
      </c>
      <c r="B539" s="41">
        <v>-2.4999996786570646</v>
      </c>
      <c r="C539">
        <v>0.16329</v>
      </c>
      <c r="D539">
        <v>0.18674</v>
      </c>
      <c r="E539">
        <v>0.19475</v>
      </c>
      <c r="F539">
        <v>0.19763</v>
      </c>
      <c r="G539">
        <v>0.19866</v>
      </c>
      <c r="H539">
        <v>0.19914</v>
      </c>
      <c r="I539">
        <v>0.19935</v>
      </c>
      <c r="J539">
        <v>0.19943</v>
      </c>
      <c r="K539">
        <v>0.19967</v>
      </c>
      <c r="M539">
        <f t="shared" si="162"/>
        <v>0.02345</v>
      </c>
      <c r="N539">
        <f t="shared" si="163"/>
        <v>0.008010000000000017</v>
      </c>
      <c r="O539">
        <f t="shared" si="164"/>
        <v>0.0028799999999999937</v>
      </c>
      <c r="P539">
        <f t="shared" si="165"/>
        <v>0.0010300000000000031</v>
      </c>
      <c r="Q539">
        <f t="shared" si="166"/>
        <v>0.0004800000000000082</v>
      </c>
      <c r="R539">
        <f t="shared" si="167"/>
        <v>0.00020999999999998797</v>
      </c>
      <c r="S539">
        <f t="shared" si="168"/>
        <v>7.999999999999674E-05</v>
      </c>
      <c r="T539">
        <f t="shared" si="169"/>
        <v>0.00023999999999999022</v>
      </c>
    </row>
    <row r="540" spans="1:20" ht="12.75">
      <c r="A540" s="30">
        <v>13</v>
      </c>
      <c r="B540" s="41">
        <v>-2.450000476425332</v>
      </c>
      <c r="C540">
        <v>0.16135</v>
      </c>
      <c r="D540">
        <v>0.18595</v>
      </c>
      <c r="E540">
        <v>0.19439</v>
      </c>
      <c r="F540">
        <v>0.19744</v>
      </c>
      <c r="G540">
        <v>0.19854</v>
      </c>
      <c r="H540">
        <v>0.19905</v>
      </c>
      <c r="I540">
        <v>0.19928</v>
      </c>
      <c r="J540">
        <v>0.19938</v>
      </c>
      <c r="K540">
        <v>0.19963</v>
      </c>
      <c r="M540">
        <f t="shared" si="162"/>
        <v>0.02460000000000001</v>
      </c>
      <c r="N540">
        <f t="shared" si="163"/>
        <v>0.008440000000000003</v>
      </c>
      <c r="O540">
        <f t="shared" si="164"/>
        <v>0.003049999999999997</v>
      </c>
      <c r="P540">
        <f t="shared" si="165"/>
        <v>0.0010999999999999899</v>
      </c>
      <c r="Q540">
        <f t="shared" si="166"/>
        <v>0.0005100000000000104</v>
      </c>
      <c r="R540">
        <f t="shared" si="167"/>
        <v>0.00023000000000000798</v>
      </c>
      <c r="S540">
        <f t="shared" si="168"/>
        <v>9.999999999998899E-05</v>
      </c>
      <c r="T540">
        <f t="shared" si="169"/>
        <v>0.0002500000000000002</v>
      </c>
    </row>
    <row r="541" spans="1:20" ht="12.75">
      <c r="A541" s="30">
        <v>14</v>
      </c>
      <c r="B541" s="41">
        <v>-2.40000018605658</v>
      </c>
      <c r="C541">
        <v>0.15931</v>
      </c>
      <c r="D541">
        <v>0.1851</v>
      </c>
      <c r="E541">
        <v>0.194</v>
      </c>
      <c r="F541">
        <v>0.19723</v>
      </c>
      <c r="G541">
        <v>0.1984</v>
      </c>
      <c r="H541">
        <v>0.19896</v>
      </c>
      <c r="I541">
        <v>0.19921</v>
      </c>
      <c r="J541">
        <v>0.19933</v>
      </c>
      <c r="K541">
        <v>0.19958</v>
      </c>
      <c r="M541">
        <f t="shared" si="162"/>
        <v>0.02578999999999998</v>
      </c>
      <c r="N541">
        <f t="shared" si="163"/>
        <v>0.008900000000000019</v>
      </c>
      <c r="O541">
        <f t="shared" si="164"/>
        <v>0.003229999999999983</v>
      </c>
      <c r="P541">
        <f t="shared" si="165"/>
        <v>0.0011700000000000044</v>
      </c>
      <c r="Q541">
        <f t="shared" si="166"/>
        <v>0.0005600000000000049</v>
      </c>
      <c r="R541">
        <f t="shared" si="167"/>
        <v>0.0002500000000000002</v>
      </c>
      <c r="S541">
        <f t="shared" si="168"/>
        <v>0.00012000000000000899</v>
      </c>
      <c r="T541">
        <f t="shared" si="169"/>
        <v>0.0002500000000000002</v>
      </c>
    </row>
    <row r="542" spans="1:20" ht="12.75">
      <c r="A542" s="30">
        <v>15</v>
      </c>
      <c r="B542" s="41">
        <v>-2.3499996034631483</v>
      </c>
      <c r="C542">
        <v>0.15719</v>
      </c>
      <c r="D542">
        <v>0.1842</v>
      </c>
      <c r="E542">
        <v>0.19359</v>
      </c>
      <c r="F542">
        <v>0.197</v>
      </c>
      <c r="G542">
        <v>0.19826</v>
      </c>
      <c r="H542">
        <v>0.19886</v>
      </c>
      <c r="I542">
        <v>0.19914</v>
      </c>
      <c r="J542">
        <v>0.19927</v>
      </c>
      <c r="K542">
        <v>0.19953</v>
      </c>
      <c r="M542">
        <f t="shared" si="162"/>
        <v>0.027010000000000006</v>
      </c>
      <c r="N542">
        <f t="shared" si="163"/>
        <v>0.00939000000000001</v>
      </c>
      <c r="O542">
        <f t="shared" si="164"/>
        <v>0.0034099999999999964</v>
      </c>
      <c r="P542">
        <f t="shared" si="165"/>
        <v>0.0012599999999999834</v>
      </c>
      <c r="Q542">
        <f t="shared" si="166"/>
        <v>0.0006000000000000172</v>
      </c>
      <c r="R542">
        <f t="shared" si="167"/>
        <v>0.00028000000000000247</v>
      </c>
      <c r="S542">
        <f t="shared" si="168"/>
        <v>0.00012999999999999123</v>
      </c>
      <c r="T542">
        <f t="shared" si="169"/>
        <v>0.0002600000000000102</v>
      </c>
    </row>
    <row r="543" spans="1:20" ht="12.75">
      <c r="A543" s="30">
        <v>16</v>
      </c>
      <c r="B543" s="41">
        <v>-2.3000002024454176</v>
      </c>
      <c r="C543">
        <v>0.15497</v>
      </c>
      <c r="D543">
        <v>0.18325</v>
      </c>
      <c r="E543">
        <v>0.19315</v>
      </c>
      <c r="F543">
        <v>0.19676</v>
      </c>
      <c r="G543">
        <v>0.1981</v>
      </c>
      <c r="H543">
        <v>0.19875</v>
      </c>
      <c r="I543">
        <v>0.19905</v>
      </c>
      <c r="J543">
        <v>0.1992</v>
      </c>
      <c r="K543">
        <v>0.19948</v>
      </c>
      <c r="M543">
        <f t="shared" si="162"/>
        <v>0.02828</v>
      </c>
      <c r="N543">
        <f t="shared" si="163"/>
        <v>0.009899999999999992</v>
      </c>
      <c r="O543">
        <f t="shared" si="164"/>
        <v>0.003610000000000002</v>
      </c>
      <c r="P543">
        <f t="shared" si="165"/>
        <v>0.0013400000000000079</v>
      </c>
      <c r="Q543">
        <f t="shared" si="166"/>
        <v>0.0006500000000000117</v>
      </c>
      <c r="R543">
        <f t="shared" si="167"/>
        <v>0.0002999999999999947</v>
      </c>
      <c r="S543">
        <f t="shared" si="168"/>
        <v>0.00014999999999998348</v>
      </c>
      <c r="T543">
        <f t="shared" si="169"/>
        <v>0.00028000000000000247</v>
      </c>
    </row>
    <row r="544" spans="1:20" ht="12.75">
      <c r="A544" s="30">
        <v>17</v>
      </c>
      <c r="B544" s="41">
        <v>-2.2500002511435824</v>
      </c>
      <c r="C544">
        <v>0.15266</v>
      </c>
      <c r="D544">
        <v>0.18224</v>
      </c>
      <c r="E544">
        <v>0.19267</v>
      </c>
      <c r="F544">
        <v>0.19649</v>
      </c>
      <c r="G544">
        <v>0.19793</v>
      </c>
      <c r="H544">
        <v>0.19863</v>
      </c>
      <c r="I544">
        <v>0.19896</v>
      </c>
      <c r="J544">
        <v>0.19913</v>
      </c>
      <c r="K544">
        <v>0.19942</v>
      </c>
      <c r="M544">
        <f t="shared" si="162"/>
        <v>0.029580000000000023</v>
      </c>
      <c r="N544">
        <f t="shared" si="163"/>
        <v>0.010429999999999995</v>
      </c>
      <c r="O544">
        <f t="shared" si="164"/>
        <v>0.00381999999999999</v>
      </c>
      <c r="P544">
        <f t="shared" si="165"/>
        <v>0.0014399999999999968</v>
      </c>
      <c r="Q544">
        <f t="shared" si="166"/>
        <v>0.0007000000000000062</v>
      </c>
      <c r="R544">
        <f t="shared" si="167"/>
        <v>0.00032999999999999696</v>
      </c>
      <c r="S544">
        <f t="shared" si="168"/>
        <v>0.00017000000000000348</v>
      </c>
      <c r="T544">
        <f t="shared" si="169"/>
        <v>0.0002899999999999847</v>
      </c>
    </row>
    <row r="545" spans="1:20" ht="12.75">
      <c r="A545" s="30">
        <v>18</v>
      </c>
      <c r="B545" s="41">
        <v>-2.200000237109353</v>
      </c>
      <c r="C545">
        <v>0.15026</v>
      </c>
      <c r="D545">
        <v>0.18117</v>
      </c>
      <c r="E545">
        <v>0.19216</v>
      </c>
      <c r="F545">
        <v>0.1962</v>
      </c>
      <c r="G545">
        <v>0.19774</v>
      </c>
      <c r="H545">
        <v>0.19849</v>
      </c>
      <c r="I545">
        <v>0.19886</v>
      </c>
      <c r="J545">
        <v>0.19905</v>
      </c>
      <c r="K545">
        <v>0.19935</v>
      </c>
      <c r="M545">
        <f t="shared" si="162"/>
        <v>0.030909999999999993</v>
      </c>
      <c r="N545">
        <f t="shared" si="163"/>
        <v>0.01099</v>
      </c>
      <c r="O545">
        <f t="shared" si="164"/>
        <v>0.004040000000000016</v>
      </c>
      <c r="P545">
        <f t="shared" si="165"/>
        <v>0.0015399999999999858</v>
      </c>
      <c r="Q545">
        <f t="shared" si="166"/>
        <v>0.0007500000000000007</v>
      </c>
      <c r="R545">
        <f t="shared" si="167"/>
        <v>0.0003700000000000092</v>
      </c>
      <c r="S545">
        <f t="shared" si="168"/>
        <v>0.00018999999999999573</v>
      </c>
      <c r="T545">
        <f t="shared" si="169"/>
        <v>0.0002999999999999947</v>
      </c>
    </row>
    <row r="546" spans="1:20" ht="12.75">
      <c r="A546" s="30">
        <v>19</v>
      </c>
      <c r="B546" s="41">
        <v>-2.149999867728904</v>
      </c>
      <c r="C546">
        <v>0.14776</v>
      </c>
      <c r="D546">
        <v>0.18004</v>
      </c>
      <c r="E546">
        <v>0.19161</v>
      </c>
      <c r="F546">
        <v>0.19589</v>
      </c>
      <c r="G546">
        <v>0.19754</v>
      </c>
      <c r="H546">
        <v>0.19835</v>
      </c>
      <c r="I546">
        <v>0.19875</v>
      </c>
      <c r="J546">
        <v>0.19896</v>
      </c>
      <c r="K546">
        <v>0.19928</v>
      </c>
      <c r="M546">
        <f t="shared" si="162"/>
        <v>0.03228</v>
      </c>
      <c r="N546">
        <f t="shared" si="163"/>
        <v>0.011569999999999997</v>
      </c>
      <c r="O546">
        <f t="shared" si="164"/>
        <v>0.004280000000000006</v>
      </c>
      <c r="P546">
        <f t="shared" si="165"/>
        <v>0.0016499999999999848</v>
      </c>
      <c r="Q546">
        <f t="shared" si="166"/>
        <v>0.0008100000000000052</v>
      </c>
      <c r="R546">
        <f t="shared" si="167"/>
        <v>0.00040000000000001146</v>
      </c>
      <c r="S546">
        <f t="shared" si="168"/>
        <v>0.00020999999999998797</v>
      </c>
      <c r="T546">
        <f t="shared" si="169"/>
        <v>0.0003200000000000147</v>
      </c>
    </row>
    <row r="547" spans="1:20" ht="12.75">
      <c r="A547" s="30">
        <v>20</v>
      </c>
      <c r="B547" s="41">
        <v>-2.100000128334196</v>
      </c>
      <c r="C547">
        <v>0.14517</v>
      </c>
      <c r="D547">
        <v>0.17885</v>
      </c>
      <c r="E547">
        <v>0.19102</v>
      </c>
      <c r="F547">
        <v>0.19555</v>
      </c>
      <c r="G547">
        <v>0.19732</v>
      </c>
      <c r="H547">
        <v>0.19819</v>
      </c>
      <c r="I547">
        <v>0.19863</v>
      </c>
      <c r="J547">
        <v>0.19886</v>
      </c>
      <c r="K547">
        <v>0.1992</v>
      </c>
      <c r="M547">
        <f t="shared" si="162"/>
        <v>0.033680000000000015</v>
      </c>
      <c r="N547">
        <f t="shared" si="163"/>
        <v>0.012169999999999986</v>
      </c>
      <c r="O547">
        <f t="shared" si="164"/>
        <v>0.004530000000000006</v>
      </c>
      <c r="P547">
        <f t="shared" si="165"/>
        <v>0.0017699999999999938</v>
      </c>
      <c r="Q547">
        <f t="shared" si="166"/>
        <v>0.0008700000000000097</v>
      </c>
      <c r="R547">
        <f t="shared" si="167"/>
        <v>0.00043999999999999595</v>
      </c>
      <c r="S547">
        <f t="shared" si="168"/>
        <v>0.00023000000000000798</v>
      </c>
      <c r="T547">
        <f t="shared" si="169"/>
        <v>0.0003399999999999792</v>
      </c>
    </row>
    <row r="548" spans="1:20" ht="12.75">
      <c r="A548" s="30">
        <v>21</v>
      </c>
      <c r="B548" s="41">
        <v>-2.049999969853415</v>
      </c>
      <c r="C548">
        <v>0.14248</v>
      </c>
      <c r="D548">
        <v>0.17759</v>
      </c>
      <c r="E548">
        <v>0.19039</v>
      </c>
      <c r="F548">
        <v>0.19518</v>
      </c>
      <c r="G548">
        <v>0.19707</v>
      </c>
      <c r="H548">
        <v>0.19801</v>
      </c>
      <c r="I548">
        <v>0.19849</v>
      </c>
      <c r="J548">
        <v>0.19875</v>
      </c>
      <c r="K548">
        <v>0.19911</v>
      </c>
      <c r="M548">
        <f t="shared" si="162"/>
        <v>0.03511</v>
      </c>
      <c r="N548">
        <f t="shared" si="163"/>
        <v>0.012800000000000006</v>
      </c>
      <c r="O548">
        <f t="shared" si="164"/>
        <v>0.004789999999999989</v>
      </c>
      <c r="P548">
        <f t="shared" si="165"/>
        <v>0.0018900000000000028</v>
      </c>
      <c r="Q548">
        <f t="shared" si="166"/>
        <v>0.0009399999999999964</v>
      </c>
      <c r="R548">
        <f t="shared" si="167"/>
        <v>0.0004800000000000082</v>
      </c>
      <c r="S548">
        <f t="shared" si="168"/>
        <v>0.0002600000000000102</v>
      </c>
      <c r="T548">
        <f t="shared" si="169"/>
        <v>0.0003599999999999992</v>
      </c>
    </row>
    <row r="549" spans="1:20" ht="12.75">
      <c r="A549" s="30">
        <v>22</v>
      </c>
      <c r="B549" s="41">
        <v>-2</v>
      </c>
      <c r="C549">
        <v>0.13969</v>
      </c>
      <c r="D549">
        <v>0.17625</v>
      </c>
      <c r="E549">
        <v>0.18972</v>
      </c>
      <c r="F549">
        <v>0.19479</v>
      </c>
      <c r="G549">
        <v>0.19681</v>
      </c>
      <c r="H549">
        <v>0.19782</v>
      </c>
      <c r="I549">
        <v>0.19834</v>
      </c>
      <c r="J549">
        <v>0.19863</v>
      </c>
      <c r="K549">
        <v>0.19901</v>
      </c>
      <c r="M549">
        <f t="shared" si="162"/>
        <v>0.03655999999999998</v>
      </c>
      <c r="N549">
        <f t="shared" si="163"/>
        <v>0.01347000000000001</v>
      </c>
      <c r="O549">
        <f t="shared" si="164"/>
        <v>0.005069999999999991</v>
      </c>
      <c r="P549">
        <f t="shared" si="165"/>
        <v>0.0020200000000000218</v>
      </c>
      <c r="Q549">
        <f t="shared" si="166"/>
        <v>0.0010099999999999831</v>
      </c>
      <c r="R549">
        <f t="shared" si="167"/>
        <v>0.0005199999999999927</v>
      </c>
      <c r="S549">
        <f t="shared" si="168"/>
        <v>0.00029000000000001247</v>
      </c>
      <c r="T549">
        <f t="shared" si="169"/>
        <v>0.00037999999999999146</v>
      </c>
    </row>
    <row r="550" spans="1:20" ht="12.75">
      <c r="A550" s="30">
        <v>23</v>
      </c>
      <c r="B550" s="41">
        <v>-1.9499994017142384</v>
      </c>
      <c r="C550">
        <v>0.137</v>
      </c>
      <c r="D550">
        <v>0.17484</v>
      </c>
      <c r="E550">
        <v>0.18899</v>
      </c>
      <c r="F550">
        <v>0.19436</v>
      </c>
      <c r="G550">
        <v>0.19652</v>
      </c>
      <c r="H550">
        <v>0.19761</v>
      </c>
      <c r="I550">
        <v>0.19818</v>
      </c>
      <c r="J550">
        <v>0.19851</v>
      </c>
      <c r="K550">
        <v>0.19891</v>
      </c>
      <c r="M550">
        <f t="shared" si="162"/>
        <v>0.037839999999999985</v>
      </c>
      <c r="N550">
        <f t="shared" si="163"/>
        <v>0.014149999999999996</v>
      </c>
      <c r="O550">
        <f t="shared" si="164"/>
        <v>0.005370000000000014</v>
      </c>
      <c r="P550">
        <f t="shared" si="165"/>
        <v>0.0021599999999999953</v>
      </c>
      <c r="Q550">
        <f t="shared" si="166"/>
        <v>0.0010900000000000076</v>
      </c>
      <c r="R550">
        <f t="shared" si="167"/>
        <v>0.0005699999999999872</v>
      </c>
      <c r="S550">
        <f t="shared" si="168"/>
        <v>0.00032999999999999696</v>
      </c>
      <c r="T550">
        <f t="shared" si="169"/>
        <v>0.00040000000000001146</v>
      </c>
    </row>
    <row r="551" spans="1:20" ht="12.75">
      <c r="A551" s="30">
        <v>24</v>
      </c>
      <c r="B551" s="41">
        <v>-1.899998417198648</v>
      </c>
      <c r="C551">
        <v>0.13467</v>
      </c>
      <c r="D551">
        <v>0.17335</v>
      </c>
      <c r="E551">
        <v>0.18822</v>
      </c>
      <c r="F551">
        <v>0.19389</v>
      </c>
      <c r="G551">
        <v>0.19621</v>
      </c>
      <c r="H551">
        <v>0.19738</v>
      </c>
      <c r="I551">
        <v>0.19801</v>
      </c>
      <c r="J551">
        <v>0.19836</v>
      </c>
      <c r="K551">
        <v>0.19879</v>
      </c>
      <c r="M551">
        <f t="shared" si="162"/>
        <v>0.03867999999999999</v>
      </c>
      <c r="N551">
        <f t="shared" si="163"/>
        <v>0.014869999999999994</v>
      </c>
      <c r="O551">
        <f t="shared" si="164"/>
        <v>0.005670000000000008</v>
      </c>
      <c r="P551">
        <f t="shared" si="165"/>
        <v>0.0023199999999999887</v>
      </c>
      <c r="Q551">
        <f t="shared" si="166"/>
        <v>0.0011700000000000044</v>
      </c>
      <c r="R551">
        <f t="shared" si="167"/>
        <v>0.0006299999999999917</v>
      </c>
      <c r="S551">
        <f t="shared" si="168"/>
        <v>0.00035000000000001696</v>
      </c>
      <c r="T551">
        <f t="shared" si="169"/>
        <v>0.00042999999999998595</v>
      </c>
    </row>
    <row r="552" spans="1:20" ht="12.75">
      <c r="A552" s="30">
        <v>25</v>
      </c>
      <c r="B552" s="41">
        <v>-1.8499992450778628</v>
      </c>
      <c r="C552">
        <v>0.13043</v>
      </c>
      <c r="D552">
        <v>0.17177</v>
      </c>
      <c r="E552">
        <v>0.18739</v>
      </c>
      <c r="F552">
        <v>0.19339</v>
      </c>
      <c r="G552">
        <v>0.19587</v>
      </c>
      <c r="H552">
        <v>0.19713</v>
      </c>
      <c r="I552">
        <v>0.19781</v>
      </c>
      <c r="J552">
        <v>0.19821</v>
      </c>
      <c r="K552">
        <v>0.19866</v>
      </c>
      <c r="M552">
        <f t="shared" si="162"/>
        <v>0.041340000000000016</v>
      </c>
      <c r="N552">
        <f t="shared" si="163"/>
        <v>0.015619999999999995</v>
      </c>
      <c r="O552">
        <f t="shared" si="164"/>
        <v>0.006000000000000005</v>
      </c>
      <c r="P552">
        <f t="shared" si="165"/>
        <v>0.0024799999999999822</v>
      </c>
      <c r="Q552">
        <f t="shared" si="166"/>
        <v>0.0012600000000000111</v>
      </c>
      <c r="R552">
        <f t="shared" si="167"/>
        <v>0.0006800000000000139</v>
      </c>
      <c r="S552">
        <f t="shared" si="168"/>
        <v>0.0003999999999999837</v>
      </c>
      <c r="T552">
        <f t="shared" si="169"/>
        <v>0.00045000000000000595</v>
      </c>
    </row>
    <row r="553" spans="1:20" ht="12.75">
      <c r="A553" s="30">
        <v>26</v>
      </c>
      <c r="B553" s="41">
        <v>-1.8000008748032033</v>
      </c>
      <c r="C553">
        <v>0.12763</v>
      </c>
      <c r="D553">
        <v>0.17011</v>
      </c>
      <c r="E553">
        <v>0.1865</v>
      </c>
      <c r="F553">
        <v>0.19285</v>
      </c>
      <c r="G553">
        <v>0.1955</v>
      </c>
      <c r="H553">
        <v>0.19686</v>
      </c>
      <c r="I553">
        <v>0.1976</v>
      </c>
      <c r="J553">
        <v>0.19803</v>
      </c>
      <c r="K553">
        <v>0.19851</v>
      </c>
      <c r="M553">
        <f t="shared" si="162"/>
        <v>0.04248000000000002</v>
      </c>
      <c r="N553">
        <f t="shared" si="163"/>
        <v>0.016389999999999988</v>
      </c>
      <c r="O553">
        <f t="shared" si="164"/>
        <v>0.0063499999999999945</v>
      </c>
      <c r="P553">
        <f t="shared" si="165"/>
        <v>0.0026500000000000135</v>
      </c>
      <c r="Q553">
        <f t="shared" si="166"/>
        <v>0.00136</v>
      </c>
      <c r="R553">
        <f t="shared" si="167"/>
        <v>0.0007399999999999907</v>
      </c>
      <c r="S553">
        <f t="shared" si="168"/>
        <v>0.0004300000000000137</v>
      </c>
      <c r="T553">
        <f t="shared" si="169"/>
        <v>0.00047999999999998044</v>
      </c>
    </row>
    <row r="554" spans="1:20" ht="12.75">
      <c r="A554" s="30">
        <v>27</v>
      </c>
      <c r="B554" s="41">
        <v>-1.7499998559187062</v>
      </c>
      <c r="C554">
        <v>0.12431</v>
      </c>
      <c r="D554">
        <v>0.16836</v>
      </c>
      <c r="E554">
        <v>0.18554</v>
      </c>
      <c r="F554">
        <v>0.19226</v>
      </c>
      <c r="G554">
        <v>0.1951</v>
      </c>
      <c r="H554">
        <v>0.19656</v>
      </c>
      <c r="I554">
        <v>0.19736</v>
      </c>
      <c r="J554">
        <v>0.19784</v>
      </c>
      <c r="K554">
        <v>0.19835</v>
      </c>
      <c r="M554">
        <f t="shared" si="162"/>
        <v>0.044050000000000006</v>
      </c>
      <c r="N554">
        <f t="shared" si="163"/>
        <v>0.01718</v>
      </c>
      <c r="O554">
        <f t="shared" si="164"/>
        <v>0.006719999999999976</v>
      </c>
      <c r="P554">
        <f t="shared" si="165"/>
        <v>0.002840000000000009</v>
      </c>
      <c r="Q554">
        <f t="shared" si="166"/>
        <v>0.0014600000000000168</v>
      </c>
      <c r="R554">
        <f t="shared" si="167"/>
        <v>0.0007999999999999952</v>
      </c>
      <c r="S554">
        <f t="shared" si="168"/>
        <v>0.00047999999999998044</v>
      </c>
      <c r="T554">
        <f t="shared" si="169"/>
        <v>0.0005100000000000104</v>
      </c>
    </row>
    <row r="555" spans="1:20" ht="12.75">
      <c r="A555" s="30">
        <v>28</v>
      </c>
      <c r="B555" s="41">
        <v>-1.7000005038830162</v>
      </c>
      <c r="C555">
        <v>0.12104</v>
      </c>
      <c r="D555">
        <v>0.16652</v>
      </c>
      <c r="E555">
        <v>0.18453</v>
      </c>
      <c r="F555">
        <v>0.19163</v>
      </c>
      <c r="G555">
        <v>0.19466</v>
      </c>
      <c r="H555">
        <v>0.19624</v>
      </c>
      <c r="I555">
        <v>0.19711</v>
      </c>
      <c r="J555">
        <v>0.19763</v>
      </c>
      <c r="K555">
        <v>0.19818</v>
      </c>
      <c r="M555">
        <f t="shared" si="162"/>
        <v>0.04548000000000001</v>
      </c>
      <c r="N555">
        <f t="shared" si="163"/>
        <v>0.018009999999999998</v>
      </c>
      <c r="O555">
        <f t="shared" si="164"/>
        <v>0.007099999999999995</v>
      </c>
      <c r="P555">
        <f t="shared" si="165"/>
        <v>0.003030000000000005</v>
      </c>
      <c r="Q555">
        <f t="shared" si="166"/>
        <v>0.001579999999999998</v>
      </c>
      <c r="R555">
        <f t="shared" si="167"/>
        <v>0.0008700000000000097</v>
      </c>
      <c r="S555">
        <f t="shared" si="168"/>
        <v>0.0005199999999999927</v>
      </c>
      <c r="T555">
        <f t="shared" si="169"/>
        <v>0.0005499999999999949</v>
      </c>
    </row>
    <row r="556" spans="1:20" ht="12.75">
      <c r="A556" s="30">
        <v>29</v>
      </c>
      <c r="B556" s="41">
        <v>-1.6500002208734552</v>
      </c>
      <c r="C556">
        <v>0.1177</v>
      </c>
      <c r="D556">
        <v>0.16458</v>
      </c>
      <c r="E556">
        <v>0.18344</v>
      </c>
      <c r="F556">
        <v>0.19094</v>
      </c>
      <c r="G556">
        <v>0.19418</v>
      </c>
      <c r="H556">
        <v>0.19588</v>
      </c>
      <c r="I556">
        <v>0.19683</v>
      </c>
      <c r="J556">
        <v>0.1974</v>
      </c>
      <c r="K556">
        <v>0.19798</v>
      </c>
      <c r="M556">
        <f t="shared" si="162"/>
        <v>0.046880000000000005</v>
      </c>
      <c r="N556">
        <f t="shared" si="163"/>
        <v>0.018859999999999988</v>
      </c>
      <c r="O556">
        <f t="shared" si="164"/>
        <v>0.007500000000000007</v>
      </c>
      <c r="P556">
        <f t="shared" si="165"/>
        <v>0.003239999999999993</v>
      </c>
      <c r="Q556">
        <f t="shared" si="166"/>
        <v>0.001700000000000007</v>
      </c>
      <c r="R556">
        <f t="shared" si="167"/>
        <v>0.0009500000000000064</v>
      </c>
      <c r="S556">
        <f t="shared" si="168"/>
        <v>0.0005699999999999872</v>
      </c>
      <c r="T556">
        <f t="shared" si="169"/>
        <v>0.0005799999999999972</v>
      </c>
    </row>
    <row r="557" spans="1:20" ht="12.75">
      <c r="A557" s="30">
        <v>30</v>
      </c>
      <c r="B557" s="41">
        <v>-1.59999938302362</v>
      </c>
      <c r="C557">
        <v>0.11425</v>
      </c>
      <c r="D557">
        <v>0.16254</v>
      </c>
      <c r="E557">
        <v>0.18227</v>
      </c>
      <c r="F557">
        <v>0.1902</v>
      </c>
      <c r="G557">
        <v>0.19366</v>
      </c>
      <c r="H557">
        <v>0.19549</v>
      </c>
      <c r="I557">
        <v>0.19652</v>
      </c>
      <c r="J557">
        <v>0.19715</v>
      </c>
      <c r="K557">
        <v>0.19777</v>
      </c>
      <c r="M557">
        <f t="shared" si="162"/>
        <v>0.048289999999999986</v>
      </c>
      <c r="N557">
        <f t="shared" si="163"/>
        <v>0.019729999999999998</v>
      </c>
      <c r="O557">
        <f t="shared" si="164"/>
        <v>0.00793000000000002</v>
      </c>
      <c r="P557">
        <f t="shared" si="165"/>
        <v>0.003459999999999991</v>
      </c>
      <c r="Q557">
        <f t="shared" si="166"/>
        <v>0.0018299999999999983</v>
      </c>
      <c r="R557">
        <f t="shared" si="167"/>
        <v>0.0010300000000000031</v>
      </c>
      <c r="S557">
        <f t="shared" si="168"/>
        <v>0.0006299999999999917</v>
      </c>
      <c r="T557">
        <f t="shared" si="169"/>
        <v>0.0006200000000000094</v>
      </c>
    </row>
    <row r="558" spans="1:20" ht="12.75">
      <c r="A558" s="30">
        <v>31</v>
      </c>
      <c r="B558" s="41">
        <v>-1.5500004516890253</v>
      </c>
      <c r="C558">
        <v>0.11074</v>
      </c>
      <c r="D558">
        <v>0.16039</v>
      </c>
      <c r="E558">
        <v>0.18103</v>
      </c>
      <c r="F558">
        <v>0.1894</v>
      </c>
      <c r="G558">
        <v>0.1931</v>
      </c>
      <c r="H558">
        <v>0.19506</v>
      </c>
      <c r="I558">
        <v>0.19618</v>
      </c>
      <c r="J558">
        <v>0.19687</v>
      </c>
      <c r="K558">
        <v>0.19754</v>
      </c>
      <c r="M558">
        <f t="shared" si="162"/>
        <v>0.04965</v>
      </c>
      <c r="N558">
        <f t="shared" si="163"/>
        <v>0.02063999999999999</v>
      </c>
      <c r="O558">
        <f t="shared" si="164"/>
        <v>0.008370000000000016</v>
      </c>
      <c r="P558">
        <f t="shared" si="165"/>
        <v>0.003699999999999981</v>
      </c>
      <c r="Q558">
        <f t="shared" si="166"/>
        <v>0.0019600000000000173</v>
      </c>
      <c r="R558">
        <f t="shared" si="167"/>
        <v>0.0011199999999999821</v>
      </c>
      <c r="S558">
        <f t="shared" si="168"/>
        <v>0.0006899999999999962</v>
      </c>
      <c r="T558">
        <f t="shared" si="169"/>
        <v>0.0006700000000000039</v>
      </c>
    </row>
    <row r="559" spans="1:20" ht="12.75">
      <c r="A559" s="30">
        <v>32</v>
      </c>
      <c r="B559" s="41">
        <v>-1.4999996786570646</v>
      </c>
      <c r="C559">
        <v>0.10716</v>
      </c>
      <c r="D559">
        <v>0.15815</v>
      </c>
      <c r="E559">
        <v>0.1797</v>
      </c>
      <c r="F559">
        <v>0.18854</v>
      </c>
      <c r="G559">
        <v>0.19249</v>
      </c>
      <c r="H559">
        <v>0.1946</v>
      </c>
      <c r="I559">
        <v>0.19581</v>
      </c>
      <c r="J559">
        <v>0.19657</v>
      </c>
      <c r="K559">
        <v>0.19728</v>
      </c>
      <c r="M559">
        <f t="shared" si="162"/>
        <v>0.05099000000000001</v>
      </c>
      <c r="N559">
        <f t="shared" si="163"/>
        <v>0.021549999999999986</v>
      </c>
      <c r="O559">
        <f t="shared" si="164"/>
        <v>0.008840000000000015</v>
      </c>
      <c r="P559">
        <f t="shared" si="165"/>
        <v>0.003949999999999981</v>
      </c>
      <c r="Q559">
        <f t="shared" si="166"/>
        <v>0.0021100000000000008</v>
      </c>
      <c r="R559">
        <f t="shared" si="167"/>
        <v>0.0012100000000000166</v>
      </c>
      <c r="S559">
        <f t="shared" si="168"/>
        <v>0.0007599999999999829</v>
      </c>
      <c r="T559">
        <f t="shared" si="169"/>
        <v>0.0007100000000000162</v>
      </c>
    </row>
    <row r="560" spans="1:20" ht="12.75">
      <c r="A560" s="30">
        <v>33</v>
      </c>
      <c r="B560" s="41">
        <v>-1.4500004764253318</v>
      </c>
      <c r="C560">
        <v>0.10355</v>
      </c>
      <c r="D560">
        <v>0.15579</v>
      </c>
      <c r="E560">
        <v>0.17828</v>
      </c>
      <c r="F560">
        <v>0.18761</v>
      </c>
      <c r="G560">
        <v>0.19182</v>
      </c>
      <c r="H560">
        <v>0.19409</v>
      </c>
      <c r="I560">
        <v>0.19541</v>
      </c>
      <c r="J560">
        <v>0.19624</v>
      </c>
      <c r="K560">
        <v>0.197</v>
      </c>
      <c r="M560">
        <f t="shared" si="162"/>
        <v>0.05224000000000001</v>
      </c>
      <c r="N560">
        <f t="shared" si="163"/>
        <v>0.022489999999999982</v>
      </c>
      <c r="O560">
        <f t="shared" si="164"/>
        <v>0.009330000000000005</v>
      </c>
      <c r="P560">
        <f t="shared" si="165"/>
        <v>0.0042099999999999915</v>
      </c>
      <c r="Q560">
        <f t="shared" si="166"/>
        <v>0.002270000000000022</v>
      </c>
      <c r="R560">
        <f t="shared" si="167"/>
        <v>0.0013199999999999878</v>
      </c>
      <c r="S560">
        <f t="shared" si="168"/>
        <v>0.0008299999999999974</v>
      </c>
      <c r="T560">
        <f t="shared" si="169"/>
        <v>0.0007600000000000107</v>
      </c>
    </row>
    <row r="561" spans="1:20" ht="12.75">
      <c r="A561" s="30">
        <v>34</v>
      </c>
      <c r="B561" s="41">
        <v>-1.4000001860565798</v>
      </c>
      <c r="C561">
        <v>0.09988</v>
      </c>
      <c r="D561">
        <v>0.15332</v>
      </c>
      <c r="E561">
        <v>0.17676</v>
      </c>
      <c r="F561">
        <v>0.1866</v>
      </c>
      <c r="G561">
        <v>0.1911</v>
      </c>
      <c r="H561">
        <v>0.19354</v>
      </c>
      <c r="I561">
        <v>0.19496</v>
      </c>
      <c r="J561">
        <v>0.19587</v>
      </c>
      <c r="K561">
        <v>0.19669</v>
      </c>
      <c r="M561">
        <f aca="true" t="shared" si="170" ref="M561:M592">D561-C561</f>
        <v>0.053440000000000015</v>
      </c>
      <c r="N561">
        <f aca="true" t="shared" si="171" ref="N561:N592">E561-D561</f>
        <v>0.02343999999999999</v>
      </c>
      <c r="O561">
        <f aca="true" t="shared" si="172" ref="O561:O592">F561-E561</f>
        <v>0.009839999999999988</v>
      </c>
      <c r="P561">
        <f aca="true" t="shared" si="173" ref="P561:P592">G561-F561</f>
        <v>0.004500000000000004</v>
      </c>
      <c r="Q561">
        <f aca="true" t="shared" si="174" ref="Q561:Q592">H561-G561</f>
        <v>0.0024399999999999977</v>
      </c>
      <c r="R561">
        <f aca="true" t="shared" si="175" ref="R561:R592">I561-H561</f>
        <v>0.0014200000000000046</v>
      </c>
      <c r="S561">
        <f aca="true" t="shared" si="176" ref="S561:S592">J561-I561</f>
        <v>0.0009099999999999941</v>
      </c>
      <c r="T561">
        <f aca="true" t="shared" si="177" ref="T561:T592">K561-J561</f>
        <v>0.0008200000000000152</v>
      </c>
    </row>
    <row r="562" spans="1:20" ht="12.75">
      <c r="A562" s="30">
        <v>35</v>
      </c>
      <c r="B562" s="41">
        <v>-1.3499996034631485</v>
      </c>
      <c r="C562">
        <v>0.09619</v>
      </c>
      <c r="D562">
        <v>0.15074</v>
      </c>
      <c r="E562">
        <v>0.17515</v>
      </c>
      <c r="F562">
        <v>0.18552</v>
      </c>
      <c r="G562">
        <v>0.19031</v>
      </c>
      <c r="H562">
        <v>0.19293</v>
      </c>
      <c r="I562">
        <v>0.19448</v>
      </c>
      <c r="J562">
        <v>0.19547</v>
      </c>
      <c r="K562">
        <v>0.19635</v>
      </c>
      <c r="M562">
        <f t="shared" si="170"/>
        <v>0.054550000000000015</v>
      </c>
      <c r="N562">
        <f t="shared" si="171"/>
        <v>0.024409999999999987</v>
      </c>
      <c r="O562">
        <f t="shared" si="172"/>
        <v>0.01036999999999999</v>
      </c>
      <c r="P562">
        <f t="shared" si="173"/>
        <v>0.0047900000000000165</v>
      </c>
      <c r="Q562">
        <f t="shared" si="174"/>
        <v>0.0026199999999999835</v>
      </c>
      <c r="R562">
        <f t="shared" si="175"/>
        <v>0.0015499999999999958</v>
      </c>
      <c r="S562">
        <f t="shared" si="176"/>
        <v>0.0009900000000000186</v>
      </c>
      <c r="T562">
        <f t="shared" si="177"/>
        <v>0.0008799999999999919</v>
      </c>
    </row>
    <row r="563" spans="1:20" ht="12.75">
      <c r="A563" s="30">
        <v>36</v>
      </c>
      <c r="B563" s="41">
        <v>-1.3000002024454176</v>
      </c>
      <c r="C563">
        <v>0.09247</v>
      </c>
      <c r="D563">
        <v>0.14804</v>
      </c>
      <c r="E563">
        <v>0.17343</v>
      </c>
      <c r="F563">
        <v>0.18435</v>
      </c>
      <c r="G563">
        <v>0.18946</v>
      </c>
      <c r="H563">
        <v>0.19227</v>
      </c>
      <c r="I563">
        <v>0.19395</v>
      </c>
      <c r="J563">
        <v>0.19502</v>
      </c>
      <c r="K563">
        <v>0.19597</v>
      </c>
      <c r="M563">
        <f t="shared" si="170"/>
        <v>0.05557000000000001</v>
      </c>
      <c r="N563">
        <f t="shared" si="171"/>
        <v>0.025389999999999996</v>
      </c>
      <c r="O563">
        <f t="shared" si="172"/>
        <v>0.010920000000000013</v>
      </c>
      <c r="P563">
        <f t="shared" si="173"/>
        <v>0.005109999999999976</v>
      </c>
      <c r="Q563">
        <f t="shared" si="174"/>
        <v>0.002810000000000007</v>
      </c>
      <c r="R563">
        <f t="shared" si="175"/>
        <v>0.0016800000000000148</v>
      </c>
      <c r="S563">
        <f t="shared" si="176"/>
        <v>0.0010699999999999876</v>
      </c>
      <c r="T563">
        <f t="shared" si="177"/>
        <v>0.0009500000000000064</v>
      </c>
    </row>
    <row r="564" spans="1:20" ht="12.75">
      <c r="A564" s="30">
        <v>37</v>
      </c>
      <c r="B564" s="41">
        <v>-1.2500002511435826</v>
      </c>
      <c r="C564">
        <v>0.08874</v>
      </c>
      <c r="D564">
        <v>0.14523</v>
      </c>
      <c r="E564">
        <v>0.1716</v>
      </c>
      <c r="F564">
        <v>0.18309</v>
      </c>
      <c r="G564">
        <v>0.18853</v>
      </c>
      <c r="H564">
        <v>0.19155</v>
      </c>
      <c r="I564">
        <v>0.19337</v>
      </c>
      <c r="J564">
        <v>0.19454</v>
      </c>
      <c r="K564">
        <v>0.19555</v>
      </c>
      <c r="M564">
        <f t="shared" si="170"/>
        <v>0.05649</v>
      </c>
      <c r="N564">
        <f t="shared" si="171"/>
        <v>0.026370000000000005</v>
      </c>
      <c r="O564">
        <f t="shared" si="172"/>
        <v>0.01149</v>
      </c>
      <c r="P564">
        <f t="shared" si="173"/>
        <v>0.00544</v>
      </c>
      <c r="Q564">
        <f t="shared" si="174"/>
        <v>0.003019999999999995</v>
      </c>
      <c r="R564">
        <f t="shared" si="175"/>
        <v>0.0018199999999999883</v>
      </c>
      <c r="S564">
        <f t="shared" si="176"/>
        <v>0.0011700000000000044</v>
      </c>
      <c r="T564">
        <f t="shared" si="177"/>
        <v>0.0010100000000000109</v>
      </c>
    </row>
    <row r="565" spans="1:20" ht="12.75">
      <c r="A565" s="30">
        <v>38</v>
      </c>
      <c r="B565" s="41">
        <v>-1.2000002371093532</v>
      </c>
      <c r="C565">
        <v>0.085</v>
      </c>
      <c r="D565">
        <v>0.1423</v>
      </c>
      <c r="E565">
        <v>0.16966</v>
      </c>
      <c r="F565">
        <v>0.18174</v>
      </c>
      <c r="G565">
        <v>0.18753</v>
      </c>
      <c r="H565">
        <v>0.19077</v>
      </c>
      <c r="I565">
        <v>0.19273</v>
      </c>
      <c r="J565">
        <v>0.19401</v>
      </c>
      <c r="K565">
        <v>0.1951</v>
      </c>
      <c r="M565">
        <f t="shared" si="170"/>
        <v>0.057300000000000004</v>
      </c>
      <c r="N565">
        <f t="shared" si="171"/>
        <v>0.027359999999999995</v>
      </c>
      <c r="O565">
        <f t="shared" si="172"/>
        <v>0.012080000000000007</v>
      </c>
      <c r="P565">
        <f t="shared" si="173"/>
        <v>0.00578999999999999</v>
      </c>
      <c r="Q565">
        <f t="shared" si="174"/>
        <v>0.003239999999999993</v>
      </c>
      <c r="R565">
        <f t="shared" si="175"/>
        <v>0.0019600000000000173</v>
      </c>
      <c r="S565">
        <f t="shared" si="176"/>
        <v>0.0012799999999999756</v>
      </c>
      <c r="T565">
        <f t="shared" si="177"/>
        <v>0.0010900000000000076</v>
      </c>
    </row>
    <row r="566" spans="1:20" ht="12.75">
      <c r="A566" s="30">
        <v>39</v>
      </c>
      <c r="B566" s="41">
        <v>-1.1499998677289038</v>
      </c>
      <c r="C566">
        <v>0.08126</v>
      </c>
      <c r="D566">
        <v>0.13925</v>
      </c>
      <c r="E566">
        <v>0.16759</v>
      </c>
      <c r="F566">
        <v>0.18029</v>
      </c>
      <c r="G566">
        <v>0.18644</v>
      </c>
      <c r="H566">
        <v>0.18992</v>
      </c>
      <c r="I566">
        <v>0.19203</v>
      </c>
      <c r="J566">
        <v>0.19343</v>
      </c>
      <c r="K566">
        <v>0.1946</v>
      </c>
      <c r="M566">
        <f t="shared" si="170"/>
        <v>0.057990000000000014</v>
      </c>
      <c r="N566">
        <f t="shared" si="171"/>
        <v>0.028339999999999976</v>
      </c>
      <c r="O566">
        <f t="shared" si="172"/>
        <v>0.012700000000000017</v>
      </c>
      <c r="P566">
        <f t="shared" si="173"/>
        <v>0.006149999999999989</v>
      </c>
      <c r="Q566">
        <f t="shared" si="174"/>
        <v>0.003480000000000011</v>
      </c>
      <c r="R566">
        <f t="shared" si="175"/>
        <v>0.0021100000000000008</v>
      </c>
      <c r="S566">
        <f t="shared" si="176"/>
        <v>0.0013999999999999846</v>
      </c>
      <c r="T566">
        <f t="shared" si="177"/>
        <v>0.0011700000000000044</v>
      </c>
    </row>
    <row r="567" spans="1:20" ht="12.75">
      <c r="A567" s="30">
        <v>40</v>
      </c>
      <c r="B567" s="41">
        <v>-1.100000128334196</v>
      </c>
      <c r="C567">
        <v>0.07754</v>
      </c>
      <c r="D567">
        <v>0.13608</v>
      </c>
      <c r="E567">
        <v>0.1654</v>
      </c>
      <c r="F567">
        <v>0.17873</v>
      </c>
      <c r="G567">
        <v>0.18527</v>
      </c>
      <c r="H567">
        <v>0.18899</v>
      </c>
      <c r="I567">
        <v>0.19127</v>
      </c>
      <c r="J567">
        <v>0.19279</v>
      </c>
      <c r="K567">
        <v>0.19405</v>
      </c>
      <c r="M567">
        <f t="shared" si="170"/>
        <v>0.05854000000000001</v>
      </c>
      <c r="N567">
        <f t="shared" si="171"/>
        <v>0.029319999999999985</v>
      </c>
      <c r="O567">
        <f t="shared" si="172"/>
        <v>0.013330000000000009</v>
      </c>
      <c r="P567">
        <f t="shared" si="173"/>
        <v>0.00653999999999999</v>
      </c>
      <c r="Q567">
        <f t="shared" si="174"/>
        <v>0.003720000000000001</v>
      </c>
      <c r="R567">
        <f t="shared" si="175"/>
        <v>0.0022800000000000042</v>
      </c>
      <c r="S567">
        <f t="shared" si="176"/>
        <v>0.0015199999999999936</v>
      </c>
      <c r="T567">
        <f t="shared" si="177"/>
        <v>0.0012600000000000111</v>
      </c>
    </row>
    <row r="568" spans="1:20" ht="12.75">
      <c r="A568" s="30">
        <v>41</v>
      </c>
      <c r="B568" s="41">
        <v>-1.0499999698534153</v>
      </c>
      <c r="C568">
        <v>0.07383</v>
      </c>
      <c r="D568">
        <v>0.1328</v>
      </c>
      <c r="E568">
        <v>0.16307</v>
      </c>
      <c r="F568">
        <v>0.17705</v>
      </c>
      <c r="G568">
        <v>0.184</v>
      </c>
      <c r="H568">
        <v>0.18798</v>
      </c>
      <c r="I568">
        <v>0.19045</v>
      </c>
      <c r="J568">
        <v>0.19209</v>
      </c>
      <c r="K568">
        <v>0.19345</v>
      </c>
      <c r="M568">
        <f t="shared" si="170"/>
        <v>0.058969999999999995</v>
      </c>
      <c r="N568">
        <f t="shared" si="171"/>
        <v>0.03026999999999999</v>
      </c>
      <c r="O568">
        <f t="shared" si="172"/>
        <v>0.01398000000000002</v>
      </c>
      <c r="P568">
        <f t="shared" si="173"/>
        <v>0.006949999999999984</v>
      </c>
      <c r="Q568">
        <f t="shared" si="174"/>
        <v>0.003980000000000011</v>
      </c>
      <c r="R568">
        <f t="shared" si="175"/>
        <v>0.00247</v>
      </c>
      <c r="S568">
        <f t="shared" si="176"/>
        <v>0.0016400000000000026</v>
      </c>
      <c r="T568">
        <f t="shared" si="177"/>
        <v>0.00136</v>
      </c>
    </row>
    <row r="569" spans="1:20" ht="12.75">
      <c r="A569" s="30">
        <v>42</v>
      </c>
      <c r="B569" s="41">
        <v>-1</v>
      </c>
      <c r="C569">
        <v>0.07015</v>
      </c>
      <c r="D569">
        <v>0.1294</v>
      </c>
      <c r="E569">
        <v>0.16061</v>
      </c>
      <c r="F569">
        <v>0.17525</v>
      </c>
      <c r="G569">
        <v>0.18262</v>
      </c>
      <c r="H569">
        <v>0.18688</v>
      </c>
      <c r="I569">
        <v>0.18954</v>
      </c>
      <c r="J569">
        <v>0.19132</v>
      </c>
      <c r="K569">
        <v>0.19278</v>
      </c>
      <c r="M569">
        <f t="shared" si="170"/>
        <v>0.05924999999999998</v>
      </c>
      <c r="N569">
        <f t="shared" si="171"/>
        <v>0.031210000000000016</v>
      </c>
      <c r="O569">
        <f t="shared" si="172"/>
        <v>0.014639999999999986</v>
      </c>
      <c r="P569">
        <f t="shared" si="173"/>
        <v>0.007370000000000015</v>
      </c>
      <c r="Q569">
        <f t="shared" si="174"/>
        <v>0.004259999999999986</v>
      </c>
      <c r="R569">
        <f t="shared" si="175"/>
        <v>0.0026599999999999957</v>
      </c>
      <c r="S569">
        <f t="shared" si="176"/>
        <v>0.0017800000000000038</v>
      </c>
      <c r="T569">
        <f t="shared" si="177"/>
        <v>0.0014600000000000168</v>
      </c>
    </row>
    <row r="570" spans="1:20" ht="12.75">
      <c r="A570" s="30">
        <v>43</v>
      </c>
      <c r="B570" s="41">
        <v>-0.9499994017142384</v>
      </c>
      <c r="C570">
        <v>0.06651</v>
      </c>
      <c r="D570">
        <v>0.12589</v>
      </c>
      <c r="E570">
        <v>0.158</v>
      </c>
      <c r="F570">
        <v>0.17332</v>
      </c>
      <c r="G570">
        <v>0.18113</v>
      </c>
      <c r="H570">
        <v>0.18569</v>
      </c>
      <c r="I570">
        <v>0.18855</v>
      </c>
      <c r="J570">
        <v>0.19048</v>
      </c>
      <c r="K570">
        <v>0.19206</v>
      </c>
      <c r="M570">
        <f t="shared" si="170"/>
        <v>0.05938</v>
      </c>
      <c r="N570">
        <f t="shared" si="171"/>
        <v>0.03211</v>
      </c>
      <c r="O570">
        <f t="shared" si="172"/>
        <v>0.01532</v>
      </c>
      <c r="P570">
        <f t="shared" si="173"/>
        <v>0.007810000000000011</v>
      </c>
      <c r="Q570">
        <f t="shared" si="174"/>
        <v>0.004559999999999981</v>
      </c>
      <c r="R570">
        <f t="shared" si="175"/>
        <v>0.0028600000000000014</v>
      </c>
      <c r="S570">
        <f t="shared" si="176"/>
        <v>0.001930000000000015</v>
      </c>
      <c r="T570">
        <f t="shared" si="177"/>
        <v>0.001579999999999998</v>
      </c>
    </row>
    <row r="571" spans="1:20" ht="12.75">
      <c r="A571" s="30">
        <v>44</v>
      </c>
      <c r="B571" s="41">
        <v>-0.8999984171986479</v>
      </c>
      <c r="C571">
        <v>0.06291</v>
      </c>
      <c r="D571">
        <v>0.12226</v>
      </c>
      <c r="E571">
        <v>0.15524</v>
      </c>
      <c r="F571">
        <v>0.17125</v>
      </c>
      <c r="G571">
        <v>0.17952</v>
      </c>
      <c r="H571">
        <v>0.18439</v>
      </c>
      <c r="I571">
        <v>0.18747</v>
      </c>
      <c r="J571">
        <v>0.18956</v>
      </c>
      <c r="K571">
        <v>0.19126</v>
      </c>
      <c r="M571">
        <f t="shared" si="170"/>
        <v>0.05935</v>
      </c>
      <c r="N571">
        <f t="shared" si="171"/>
        <v>0.032979999999999995</v>
      </c>
      <c r="O571">
        <f t="shared" si="172"/>
        <v>0.016010000000000024</v>
      </c>
      <c r="P571">
        <f t="shared" si="173"/>
        <v>0.00827</v>
      </c>
      <c r="Q571">
        <f t="shared" si="174"/>
        <v>0.0048699999999999855</v>
      </c>
      <c r="R571">
        <f t="shared" si="175"/>
        <v>0.0030799999999999994</v>
      </c>
      <c r="S571">
        <f t="shared" si="176"/>
        <v>0.0020900000000000085</v>
      </c>
      <c r="T571">
        <f t="shared" si="177"/>
        <v>0.001700000000000007</v>
      </c>
    </row>
    <row r="572" spans="1:20" ht="12.75">
      <c r="A572" s="30">
        <v>45</v>
      </c>
      <c r="B572" s="41">
        <v>-0.8499992450778628</v>
      </c>
      <c r="C572">
        <v>0.05936</v>
      </c>
      <c r="D572">
        <v>0.11852</v>
      </c>
      <c r="E572">
        <v>0.15233</v>
      </c>
      <c r="F572">
        <v>0.16903</v>
      </c>
      <c r="G572">
        <v>0.17779</v>
      </c>
      <c r="H572">
        <v>0.18298</v>
      </c>
      <c r="I572">
        <v>0.18629</v>
      </c>
      <c r="J572">
        <v>0.18856</v>
      </c>
      <c r="K572">
        <v>0.19039</v>
      </c>
      <c r="M572">
        <f t="shared" si="170"/>
        <v>0.05916</v>
      </c>
      <c r="N572">
        <f t="shared" si="171"/>
        <v>0.03380999999999999</v>
      </c>
      <c r="O572">
        <f t="shared" si="172"/>
        <v>0.01670000000000002</v>
      </c>
      <c r="P572">
        <f t="shared" si="173"/>
        <v>0.00875999999999999</v>
      </c>
      <c r="Q572">
        <f t="shared" si="174"/>
        <v>0.00519</v>
      </c>
      <c r="R572">
        <f t="shared" si="175"/>
        <v>0.0033100000000000074</v>
      </c>
      <c r="S572">
        <f t="shared" si="176"/>
        <v>0.0022699999999999942</v>
      </c>
      <c r="T572">
        <f t="shared" si="177"/>
        <v>0.0018299999999999983</v>
      </c>
    </row>
    <row r="573" spans="1:20" ht="12.75">
      <c r="A573" s="30">
        <v>46</v>
      </c>
      <c r="B573" s="41">
        <v>-0.8000008748032034</v>
      </c>
      <c r="C573">
        <v>0.05587</v>
      </c>
      <c r="D573">
        <v>0.11467</v>
      </c>
      <c r="E573">
        <v>0.14926</v>
      </c>
      <c r="F573">
        <v>0.16667</v>
      </c>
      <c r="G573">
        <v>0.17591</v>
      </c>
      <c r="H573">
        <v>0.18145</v>
      </c>
      <c r="I573">
        <v>0.18501</v>
      </c>
      <c r="J573">
        <v>0.18746</v>
      </c>
      <c r="K573">
        <v>0.18943</v>
      </c>
      <c r="M573">
        <f t="shared" si="170"/>
        <v>0.05879999999999999</v>
      </c>
      <c r="N573">
        <f t="shared" si="171"/>
        <v>0.03459000000000001</v>
      </c>
      <c r="O573">
        <f t="shared" si="172"/>
        <v>0.01741000000000001</v>
      </c>
      <c r="P573">
        <f t="shared" si="173"/>
        <v>0.009239999999999998</v>
      </c>
      <c r="Q573">
        <f t="shared" si="174"/>
        <v>0.005539999999999989</v>
      </c>
      <c r="R573">
        <f t="shared" si="175"/>
        <v>0.0035600000000000076</v>
      </c>
      <c r="S573">
        <f t="shared" si="176"/>
        <v>0.00244999999999998</v>
      </c>
      <c r="T573">
        <f t="shared" si="177"/>
        <v>0.0019699999999999995</v>
      </c>
    </row>
    <row r="574" spans="1:20" ht="12.75">
      <c r="A574" s="30">
        <v>47</v>
      </c>
      <c r="B574" s="41">
        <v>-0.7499998559187063</v>
      </c>
      <c r="C574">
        <v>0.05245</v>
      </c>
      <c r="D574">
        <v>0.11072</v>
      </c>
      <c r="E574">
        <v>0.14603</v>
      </c>
      <c r="F574">
        <v>0.16414</v>
      </c>
      <c r="G574">
        <v>0.17389</v>
      </c>
      <c r="H574">
        <v>0.17979</v>
      </c>
      <c r="I574">
        <v>0.18362</v>
      </c>
      <c r="J574">
        <v>0.18626</v>
      </c>
      <c r="K574">
        <v>0.18838</v>
      </c>
      <c r="M574">
        <f t="shared" si="170"/>
        <v>0.05827</v>
      </c>
      <c r="N574">
        <f t="shared" si="171"/>
        <v>0.035309999999999994</v>
      </c>
      <c r="O574">
        <f t="shared" si="172"/>
        <v>0.018110000000000015</v>
      </c>
      <c r="P574">
        <f t="shared" si="173"/>
        <v>0.009749999999999981</v>
      </c>
      <c r="Q574">
        <f t="shared" si="174"/>
        <v>0.005900000000000016</v>
      </c>
      <c r="R574">
        <f t="shared" si="175"/>
        <v>0.00383</v>
      </c>
      <c r="S574">
        <f t="shared" si="176"/>
        <v>0.0026400000000000035</v>
      </c>
      <c r="T574">
        <f t="shared" si="177"/>
        <v>0.002119999999999983</v>
      </c>
    </row>
    <row r="575" spans="1:20" ht="12.75">
      <c r="A575" s="30">
        <v>48</v>
      </c>
      <c r="B575" s="41">
        <v>-0.7000005038830162</v>
      </c>
      <c r="C575">
        <v>0.04909</v>
      </c>
      <c r="D575">
        <v>0.10667</v>
      </c>
      <c r="E575">
        <v>0.14264</v>
      </c>
      <c r="F575">
        <v>0.16144</v>
      </c>
      <c r="G575">
        <v>0.17172</v>
      </c>
      <c r="H575">
        <v>0.178</v>
      </c>
      <c r="I575">
        <v>0.1821</v>
      </c>
      <c r="J575">
        <v>0.18495</v>
      </c>
      <c r="K575">
        <v>0.18723</v>
      </c>
      <c r="M575">
        <f t="shared" si="170"/>
        <v>0.05758</v>
      </c>
      <c r="N575">
        <f t="shared" si="171"/>
        <v>0.03596999999999999</v>
      </c>
      <c r="O575">
        <f t="shared" si="172"/>
        <v>0.01880000000000001</v>
      </c>
      <c r="P575">
        <f t="shared" si="173"/>
        <v>0.010280000000000011</v>
      </c>
      <c r="Q575">
        <f t="shared" si="174"/>
        <v>0.00627999999999998</v>
      </c>
      <c r="R575">
        <f t="shared" si="175"/>
        <v>0.00410000000000002</v>
      </c>
      <c r="S575">
        <f t="shared" si="176"/>
        <v>0.0028499999999999914</v>
      </c>
      <c r="T575">
        <f t="shared" si="177"/>
        <v>0.0022800000000000042</v>
      </c>
    </row>
    <row r="576" spans="1:20" ht="12.75">
      <c r="A576" s="30">
        <v>49</v>
      </c>
      <c r="B576" s="41">
        <v>-0.6500002208734551</v>
      </c>
      <c r="C576">
        <v>0.04582</v>
      </c>
      <c r="D576">
        <v>0.10253</v>
      </c>
      <c r="E576">
        <v>0.13907</v>
      </c>
      <c r="F576">
        <v>0.15857</v>
      </c>
      <c r="G576">
        <v>0.16939</v>
      </c>
      <c r="H576">
        <v>0.17605</v>
      </c>
      <c r="I576">
        <v>0.18045</v>
      </c>
      <c r="J576">
        <v>0.18352</v>
      </c>
      <c r="K576">
        <v>0.18597</v>
      </c>
      <c r="M576">
        <f t="shared" si="170"/>
        <v>0.056709999999999997</v>
      </c>
      <c r="N576">
        <f t="shared" si="171"/>
        <v>0.03654</v>
      </c>
      <c r="O576">
        <f t="shared" si="172"/>
        <v>0.01949999999999999</v>
      </c>
      <c r="P576">
        <f t="shared" si="173"/>
        <v>0.010820000000000024</v>
      </c>
      <c r="Q576">
        <f t="shared" si="174"/>
        <v>0.006659999999999999</v>
      </c>
      <c r="R576">
        <f t="shared" si="175"/>
        <v>0.004399999999999987</v>
      </c>
      <c r="S576">
        <f t="shared" si="176"/>
        <v>0.0030699999999999894</v>
      </c>
      <c r="T576">
        <f t="shared" si="177"/>
        <v>0.0024500000000000077</v>
      </c>
    </row>
    <row r="577" spans="1:20" ht="12.75">
      <c r="A577" s="30">
        <v>50</v>
      </c>
      <c r="B577" s="41">
        <v>-0.5999993830236201</v>
      </c>
      <c r="C577">
        <v>0.04263</v>
      </c>
      <c r="D577">
        <v>0.0983</v>
      </c>
      <c r="E577">
        <v>0.13533</v>
      </c>
      <c r="F577">
        <v>0.15551</v>
      </c>
      <c r="G577">
        <v>0.16687</v>
      </c>
      <c r="H577">
        <v>0.17395</v>
      </c>
      <c r="I577">
        <v>0.17865</v>
      </c>
      <c r="J577">
        <v>0.18196</v>
      </c>
      <c r="K577">
        <v>0.1846</v>
      </c>
      <c r="M577">
        <f t="shared" si="170"/>
        <v>0.05567</v>
      </c>
      <c r="N577">
        <f t="shared" si="171"/>
        <v>0.03703000000000001</v>
      </c>
      <c r="O577">
        <f t="shared" si="172"/>
        <v>0.020180000000000003</v>
      </c>
      <c r="P577">
        <f t="shared" si="173"/>
        <v>0.011359999999999981</v>
      </c>
      <c r="Q577">
        <f t="shared" si="174"/>
        <v>0.007080000000000003</v>
      </c>
      <c r="R577">
        <f t="shared" si="175"/>
        <v>0.00470000000000001</v>
      </c>
      <c r="S577">
        <f t="shared" si="176"/>
        <v>0.0033100000000000074</v>
      </c>
      <c r="T577">
        <f t="shared" si="177"/>
        <v>0.0026399999999999757</v>
      </c>
    </row>
    <row r="578" spans="1:20" ht="12.75">
      <c r="A578" s="30">
        <v>51</v>
      </c>
      <c r="B578" s="41">
        <v>-0.5500004516890253</v>
      </c>
      <c r="C578">
        <v>0.03952</v>
      </c>
      <c r="D578">
        <v>0.09399</v>
      </c>
      <c r="E578">
        <v>0.13141</v>
      </c>
      <c r="F578">
        <v>0.15225</v>
      </c>
      <c r="G578">
        <v>0.16418</v>
      </c>
      <c r="H578">
        <v>0.17168</v>
      </c>
      <c r="I578">
        <v>0.1767</v>
      </c>
      <c r="J578">
        <v>0.18026</v>
      </c>
      <c r="K578">
        <v>0.18309</v>
      </c>
      <c r="M578">
        <f t="shared" si="170"/>
        <v>0.054470000000000005</v>
      </c>
      <c r="N578">
        <f t="shared" si="171"/>
        <v>0.037419999999999995</v>
      </c>
      <c r="O578">
        <f t="shared" si="172"/>
        <v>0.020839999999999997</v>
      </c>
      <c r="P578">
        <f t="shared" si="173"/>
        <v>0.011929999999999996</v>
      </c>
      <c r="Q578">
        <f t="shared" si="174"/>
        <v>0.007500000000000007</v>
      </c>
      <c r="R578">
        <f t="shared" si="175"/>
        <v>0.005019999999999997</v>
      </c>
      <c r="S578">
        <f t="shared" si="176"/>
        <v>0.0035600000000000076</v>
      </c>
      <c r="T578">
        <f t="shared" si="177"/>
        <v>0.002829999999999999</v>
      </c>
    </row>
    <row r="579" spans="1:20" ht="12.75">
      <c r="A579" s="30">
        <v>52</v>
      </c>
      <c r="B579" s="41">
        <v>-0.4999996786570647</v>
      </c>
      <c r="C579">
        <v>0.03652</v>
      </c>
      <c r="D579">
        <v>0.0896</v>
      </c>
      <c r="E579">
        <v>0.12732</v>
      </c>
      <c r="F579">
        <v>0.1488</v>
      </c>
      <c r="G579">
        <v>0.16129</v>
      </c>
      <c r="H579">
        <v>0.16923</v>
      </c>
      <c r="I579">
        <v>0.17459</v>
      </c>
      <c r="J579">
        <v>0.17841</v>
      </c>
      <c r="K579">
        <v>0.18145</v>
      </c>
      <c r="M579">
        <f t="shared" si="170"/>
        <v>0.05308</v>
      </c>
      <c r="N579">
        <f t="shared" si="171"/>
        <v>0.03771999999999999</v>
      </c>
      <c r="O579">
        <f t="shared" si="172"/>
        <v>0.02148</v>
      </c>
      <c r="P579">
        <f t="shared" si="173"/>
        <v>0.012490000000000001</v>
      </c>
      <c r="Q579">
        <f t="shared" si="174"/>
        <v>0.007940000000000003</v>
      </c>
      <c r="R579">
        <f t="shared" si="175"/>
        <v>0.005360000000000004</v>
      </c>
      <c r="S579">
        <f t="shared" si="176"/>
        <v>0.003820000000000018</v>
      </c>
      <c r="T579">
        <f t="shared" si="177"/>
        <v>0.003039999999999987</v>
      </c>
    </row>
    <row r="580" spans="1:20" ht="12.75">
      <c r="A580" s="30">
        <v>53</v>
      </c>
      <c r="B580" s="41">
        <v>-0.45000047642533186</v>
      </c>
      <c r="C580">
        <v>0.03361</v>
      </c>
      <c r="D580">
        <v>0.08516</v>
      </c>
      <c r="E580">
        <v>0.12306</v>
      </c>
      <c r="F580">
        <v>0.14514</v>
      </c>
      <c r="G580">
        <v>0.15819</v>
      </c>
      <c r="H580">
        <v>0.16658</v>
      </c>
      <c r="I580">
        <v>0.17229</v>
      </c>
      <c r="J580">
        <v>0.1764</v>
      </c>
      <c r="K580">
        <v>0.17966</v>
      </c>
      <c r="M580">
        <f t="shared" si="170"/>
        <v>0.05155</v>
      </c>
      <c r="N580">
        <f t="shared" si="171"/>
        <v>0.0379</v>
      </c>
      <c r="O580">
        <f t="shared" si="172"/>
        <v>0.02207999999999999</v>
      </c>
      <c r="P580">
        <f t="shared" si="173"/>
        <v>0.013050000000000006</v>
      </c>
      <c r="Q580">
        <f t="shared" si="174"/>
        <v>0.008390000000000009</v>
      </c>
      <c r="R580">
        <f t="shared" si="175"/>
        <v>0.005709999999999993</v>
      </c>
      <c r="S580">
        <f t="shared" si="176"/>
        <v>0.0041100000000000025</v>
      </c>
      <c r="T580">
        <f t="shared" si="177"/>
        <v>0.003259999999999985</v>
      </c>
    </row>
    <row r="581" spans="1:20" ht="12.75">
      <c r="A581" s="30">
        <v>54</v>
      </c>
      <c r="B581" s="41">
        <v>-0.40000018605657994</v>
      </c>
      <c r="C581">
        <v>0.03081</v>
      </c>
      <c r="D581">
        <v>0.08066</v>
      </c>
      <c r="E581">
        <v>0.11862</v>
      </c>
      <c r="F581">
        <v>0.14127</v>
      </c>
      <c r="G581">
        <v>0.15488</v>
      </c>
      <c r="H581">
        <v>0.16373</v>
      </c>
      <c r="I581">
        <v>0.16981</v>
      </c>
      <c r="J581">
        <v>0.17421</v>
      </c>
      <c r="K581">
        <v>0.1777</v>
      </c>
      <c r="M581">
        <f t="shared" si="170"/>
        <v>0.04984999999999999</v>
      </c>
      <c r="N581">
        <f t="shared" si="171"/>
        <v>0.03796000000000001</v>
      </c>
      <c r="O581">
        <f t="shared" si="172"/>
        <v>0.022650000000000003</v>
      </c>
      <c r="P581">
        <f t="shared" si="173"/>
        <v>0.013609999999999983</v>
      </c>
      <c r="Q581">
        <f t="shared" si="174"/>
        <v>0.008849999999999997</v>
      </c>
      <c r="R581">
        <f t="shared" si="175"/>
        <v>0.006080000000000002</v>
      </c>
      <c r="S581">
        <f t="shared" si="176"/>
        <v>0.004400000000000015</v>
      </c>
      <c r="T581">
        <f t="shared" si="177"/>
        <v>0.003489999999999993</v>
      </c>
    </row>
    <row r="582" spans="1:20" ht="12.75">
      <c r="A582" s="30">
        <v>55</v>
      </c>
      <c r="B582" s="41">
        <v>-0.34999960346314835</v>
      </c>
      <c r="C582">
        <v>0.02813</v>
      </c>
      <c r="D582">
        <v>0.07612</v>
      </c>
      <c r="E582">
        <v>0.114</v>
      </c>
      <c r="F582">
        <v>0.13718</v>
      </c>
      <c r="G582">
        <v>0.15135</v>
      </c>
      <c r="H582">
        <v>0.16067</v>
      </c>
      <c r="I582">
        <v>0.16713</v>
      </c>
      <c r="J582">
        <v>0.17183</v>
      </c>
      <c r="K582">
        <v>0.17557</v>
      </c>
      <c r="M582">
        <f t="shared" si="170"/>
        <v>0.04798999999999999</v>
      </c>
      <c r="N582">
        <f t="shared" si="171"/>
        <v>0.03788000000000001</v>
      </c>
      <c r="O582">
        <f t="shared" si="172"/>
        <v>0.023179999999999992</v>
      </c>
      <c r="P582">
        <f t="shared" si="173"/>
        <v>0.014170000000000016</v>
      </c>
      <c r="Q582">
        <f t="shared" si="174"/>
        <v>0.009319999999999995</v>
      </c>
      <c r="R582">
        <f t="shared" si="175"/>
        <v>0.0064599999999999935</v>
      </c>
      <c r="S582">
        <f t="shared" si="176"/>
        <v>0.00470000000000001</v>
      </c>
      <c r="T582">
        <f t="shared" si="177"/>
        <v>0.0037399999999999933</v>
      </c>
    </row>
    <row r="583" spans="1:20" ht="12.75">
      <c r="A583" s="30">
        <v>56</v>
      </c>
      <c r="B583" s="41">
        <v>-0.3000002024454176</v>
      </c>
      <c r="C583">
        <v>0.02556</v>
      </c>
      <c r="D583">
        <v>0.07155</v>
      </c>
      <c r="E583">
        <v>0.10923</v>
      </c>
      <c r="F583">
        <v>0.13286</v>
      </c>
      <c r="G583">
        <v>0.14758</v>
      </c>
      <c r="H583">
        <v>0.15738</v>
      </c>
      <c r="I583">
        <v>0.16423</v>
      </c>
      <c r="J583">
        <v>0.16925</v>
      </c>
      <c r="K583">
        <v>0.17325</v>
      </c>
      <c r="M583">
        <f t="shared" si="170"/>
        <v>0.04599</v>
      </c>
      <c r="N583">
        <f t="shared" si="171"/>
        <v>0.03767999999999999</v>
      </c>
      <c r="O583">
        <f t="shared" si="172"/>
        <v>0.023630000000000012</v>
      </c>
      <c r="P583">
        <f t="shared" si="173"/>
        <v>0.014719999999999983</v>
      </c>
      <c r="Q583">
        <f t="shared" si="174"/>
        <v>0.009800000000000003</v>
      </c>
      <c r="R583">
        <f t="shared" si="175"/>
        <v>0.006849999999999995</v>
      </c>
      <c r="S583">
        <f t="shared" si="176"/>
        <v>0.0050200000000000244</v>
      </c>
      <c r="T583">
        <f t="shared" si="177"/>
        <v>0.003999999999999976</v>
      </c>
    </row>
    <row r="584" spans="1:20" ht="12.75">
      <c r="A584" s="30">
        <v>57</v>
      </c>
      <c r="B584" s="41">
        <v>-0.25000025114358254</v>
      </c>
      <c r="C584">
        <v>0.02311</v>
      </c>
      <c r="D584">
        <v>0.06697</v>
      </c>
      <c r="E584">
        <v>0.10429</v>
      </c>
      <c r="F584">
        <v>0.12833</v>
      </c>
      <c r="G584">
        <v>0.14357</v>
      </c>
      <c r="H584">
        <v>0.15385</v>
      </c>
      <c r="I584">
        <v>0.1611</v>
      </c>
      <c r="J584">
        <v>0.16645</v>
      </c>
      <c r="K584">
        <v>0.17073</v>
      </c>
      <c r="M584">
        <f t="shared" si="170"/>
        <v>0.04386</v>
      </c>
      <c r="N584">
        <f t="shared" si="171"/>
        <v>0.03731999999999999</v>
      </c>
      <c r="O584">
        <f t="shared" si="172"/>
        <v>0.024040000000000006</v>
      </c>
      <c r="P584">
        <f t="shared" si="173"/>
        <v>0.015240000000000004</v>
      </c>
      <c r="Q584">
        <f t="shared" si="174"/>
        <v>0.010279999999999984</v>
      </c>
      <c r="R584">
        <f t="shared" si="175"/>
        <v>0.0072500000000000064</v>
      </c>
      <c r="S584">
        <f t="shared" si="176"/>
        <v>0.005349999999999994</v>
      </c>
      <c r="T584">
        <f t="shared" si="177"/>
        <v>0.004280000000000006</v>
      </c>
    </row>
    <row r="585" spans="1:20" ht="12.75">
      <c r="A585" s="30">
        <v>58</v>
      </c>
      <c r="B585" s="41">
        <v>-0.20000023710935327</v>
      </c>
      <c r="C585">
        <v>0.02079</v>
      </c>
      <c r="D585">
        <v>0.0624</v>
      </c>
      <c r="E585">
        <v>0.0992</v>
      </c>
      <c r="F585">
        <v>0.12356</v>
      </c>
      <c r="G585">
        <v>0.13931</v>
      </c>
      <c r="H585">
        <v>0.15007</v>
      </c>
      <c r="I585">
        <v>0.15773</v>
      </c>
      <c r="J585">
        <v>0.16343</v>
      </c>
      <c r="K585">
        <v>0.16799</v>
      </c>
      <c r="M585">
        <f t="shared" si="170"/>
        <v>0.041609999999999994</v>
      </c>
      <c r="N585">
        <f t="shared" si="171"/>
        <v>0.0368</v>
      </c>
      <c r="O585">
        <f t="shared" si="172"/>
        <v>0.024360000000000007</v>
      </c>
      <c r="P585">
        <f t="shared" si="173"/>
        <v>0.015749999999999986</v>
      </c>
      <c r="Q585">
        <f t="shared" si="174"/>
        <v>0.01076000000000002</v>
      </c>
      <c r="R585">
        <f t="shared" si="175"/>
        <v>0.00766</v>
      </c>
      <c r="S585">
        <f t="shared" si="176"/>
        <v>0.005699999999999983</v>
      </c>
      <c r="T585">
        <f t="shared" si="177"/>
        <v>0.0045600000000000085</v>
      </c>
    </row>
    <row r="586" spans="1:20" ht="12.75">
      <c r="A586" s="30">
        <v>59</v>
      </c>
      <c r="B586" s="41">
        <v>-0.14999986772890395</v>
      </c>
      <c r="C586">
        <v>0.01861</v>
      </c>
      <c r="D586">
        <v>0.05784</v>
      </c>
      <c r="E586">
        <v>0.09397</v>
      </c>
      <c r="F586">
        <v>0.11858</v>
      </c>
      <c r="G586">
        <v>0.1348</v>
      </c>
      <c r="H586">
        <v>0.14602</v>
      </c>
      <c r="I586">
        <v>0.15411</v>
      </c>
      <c r="J586">
        <v>0.16016</v>
      </c>
      <c r="K586">
        <v>0.16502</v>
      </c>
      <c r="M586">
        <f t="shared" si="170"/>
        <v>0.03923</v>
      </c>
      <c r="N586">
        <f t="shared" si="171"/>
        <v>0.036129999999999995</v>
      </c>
      <c r="O586">
        <f t="shared" si="172"/>
        <v>0.024610000000000007</v>
      </c>
      <c r="P586">
        <f t="shared" si="173"/>
        <v>0.01622</v>
      </c>
      <c r="Q586">
        <f t="shared" si="174"/>
        <v>0.011220000000000008</v>
      </c>
      <c r="R586">
        <f t="shared" si="175"/>
        <v>0.008089999999999986</v>
      </c>
      <c r="S586">
        <f t="shared" si="176"/>
        <v>0.00605</v>
      </c>
      <c r="T586">
        <f t="shared" si="177"/>
        <v>0.004860000000000003</v>
      </c>
    </row>
    <row r="587" spans="1:20" ht="12.75">
      <c r="A587" s="30">
        <v>60</v>
      </c>
      <c r="B587" s="41">
        <v>-0.10000012833419589</v>
      </c>
      <c r="C587">
        <v>0.01655</v>
      </c>
      <c r="D587">
        <v>0.05333</v>
      </c>
      <c r="E587">
        <v>0.08862</v>
      </c>
      <c r="F587">
        <v>0.11338</v>
      </c>
      <c r="G587">
        <v>0.13003</v>
      </c>
      <c r="H587">
        <v>0.14172</v>
      </c>
      <c r="I587">
        <v>0.15022</v>
      </c>
      <c r="J587">
        <v>0.15664</v>
      </c>
      <c r="K587">
        <v>0.16181</v>
      </c>
      <c r="M587">
        <f t="shared" si="170"/>
        <v>0.03678000000000001</v>
      </c>
      <c r="N587">
        <f t="shared" si="171"/>
        <v>0.03529</v>
      </c>
      <c r="O587">
        <f t="shared" si="172"/>
        <v>0.02475999999999999</v>
      </c>
      <c r="P587">
        <f t="shared" si="173"/>
        <v>0.016650000000000012</v>
      </c>
      <c r="Q587">
        <f t="shared" si="174"/>
        <v>0.011690000000000006</v>
      </c>
      <c r="R587">
        <f t="shared" si="175"/>
        <v>0.00849999999999998</v>
      </c>
      <c r="S587">
        <f t="shared" si="176"/>
        <v>0.006420000000000009</v>
      </c>
      <c r="T587">
        <f t="shared" si="177"/>
        <v>0.005170000000000008</v>
      </c>
    </row>
    <row r="588" spans="1:20" ht="12.75">
      <c r="A588" s="30">
        <v>61</v>
      </c>
      <c r="B588" s="41">
        <v>-0.04999996985341518</v>
      </c>
      <c r="C588">
        <v>0.01463</v>
      </c>
      <c r="D588">
        <v>0.04889</v>
      </c>
      <c r="E588">
        <v>0.08317</v>
      </c>
      <c r="F588">
        <v>0.10796</v>
      </c>
      <c r="G588">
        <v>0.125</v>
      </c>
      <c r="H588">
        <v>0.13713</v>
      </c>
      <c r="I588">
        <v>0.14605</v>
      </c>
      <c r="J588">
        <v>0.15284</v>
      </c>
      <c r="K588">
        <v>0.15833</v>
      </c>
      <c r="M588">
        <f t="shared" si="170"/>
        <v>0.03426</v>
      </c>
      <c r="N588">
        <f t="shared" si="171"/>
        <v>0.03427999999999999</v>
      </c>
      <c r="O588">
        <f t="shared" si="172"/>
        <v>0.024790000000000006</v>
      </c>
      <c r="P588">
        <f t="shared" si="173"/>
        <v>0.01704</v>
      </c>
      <c r="Q588">
        <f t="shared" si="174"/>
        <v>0.012130000000000002</v>
      </c>
      <c r="R588">
        <f t="shared" si="175"/>
        <v>0.008920000000000011</v>
      </c>
      <c r="S588">
        <f t="shared" si="176"/>
        <v>0.0067899999999999905</v>
      </c>
      <c r="T588">
        <f t="shared" si="177"/>
        <v>0.005489999999999995</v>
      </c>
    </row>
    <row r="589" spans="1:20" ht="12.75">
      <c r="A589" s="30">
        <v>62</v>
      </c>
      <c r="B589" s="41">
        <v>0</v>
      </c>
      <c r="C589">
        <v>0.01286</v>
      </c>
      <c r="D589">
        <v>0.04454</v>
      </c>
      <c r="E589">
        <v>0.07764</v>
      </c>
      <c r="F589">
        <v>0.10235</v>
      </c>
      <c r="G589">
        <v>0.11972</v>
      </c>
      <c r="H589">
        <v>0.13226</v>
      </c>
      <c r="I589">
        <v>0.1416</v>
      </c>
      <c r="J589">
        <v>0.14876</v>
      </c>
      <c r="K589">
        <v>0.15458</v>
      </c>
      <c r="M589">
        <f t="shared" si="170"/>
        <v>0.03168</v>
      </c>
      <c r="N589">
        <f t="shared" si="171"/>
        <v>0.0331</v>
      </c>
      <c r="O589">
        <f t="shared" si="172"/>
        <v>0.024709999999999996</v>
      </c>
      <c r="P589">
        <f t="shared" si="173"/>
        <v>0.017369999999999997</v>
      </c>
      <c r="Q589">
        <f t="shared" si="174"/>
        <v>0.012539999999999996</v>
      </c>
      <c r="R589">
        <f t="shared" si="175"/>
        <v>0.009340000000000015</v>
      </c>
      <c r="S589">
        <f t="shared" si="176"/>
        <v>0.00716</v>
      </c>
      <c r="T589">
        <f t="shared" si="177"/>
        <v>0.005819999999999992</v>
      </c>
    </row>
    <row r="590" spans="1:20" ht="12.75">
      <c r="A590" s="30">
        <v>63</v>
      </c>
      <c r="B590" s="41">
        <v>0.05000059828576171</v>
      </c>
      <c r="C590">
        <v>0.01122</v>
      </c>
      <c r="D590">
        <v>0.04029</v>
      </c>
      <c r="E590">
        <v>0.07205</v>
      </c>
      <c r="F590">
        <v>0.09656</v>
      </c>
      <c r="G590">
        <v>0.11418</v>
      </c>
      <c r="H590">
        <v>0.12712</v>
      </c>
      <c r="I590">
        <v>0.13685</v>
      </c>
      <c r="J590">
        <v>0.14439</v>
      </c>
      <c r="K590">
        <v>0.15053</v>
      </c>
      <c r="M590">
        <f t="shared" si="170"/>
        <v>0.02907</v>
      </c>
      <c r="N590">
        <f t="shared" si="171"/>
        <v>0.031760000000000004</v>
      </c>
      <c r="O590">
        <f t="shared" si="172"/>
        <v>0.024510000000000004</v>
      </c>
      <c r="P590">
        <f t="shared" si="173"/>
        <v>0.017619999999999997</v>
      </c>
      <c r="Q590">
        <f t="shared" si="174"/>
        <v>0.012940000000000007</v>
      </c>
      <c r="R590">
        <f t="shared" si="175"/>
        <v>0.009729999999999989</v>
      </c>
      <c r="S590">
        <f t="shared" si="176"/>
        <v>0.007539999999999991</v>
      </c>
      <c r="T590">
        <f t="shared" si="177"/>
        <v>0.0061400000000000066</v>
      </c>
    </row>
    <row r="591" spans="1:20" ht="12.75">
      <c r="A591" s="30">
        <v>64</v>
      </c>
      <c r="B591" s="41">
        <v>0.10000158280135207</v>
      </c>
      <c r="C591">
        <v>0.00972</v>
      </c>
      <c r="D591">
        <v>0.03619</v>
      </c>
      <c r="E591">
        <v>0.06645</v>
      </c>
      <c r="F591">
        <v>0.09061</v>
      </c>
      <c r="G591">
        <v>0.10841</v>
      </c>
      <c r="H591">
        <v>0.12169</v>
      </c>
      <c r="I591">
        <v>0.1318</v>
      </c>
      <c r="J591">
        <v>0.13971</v>
      </c>
      <c r="K591">
        <v>0.14619</v>
      </c>
      <c r="M591">
        <f t="shared" si="170"/>
        <v>0.02647</v>
      </c>
      <c r="N591">
        <f t="shared" si="171"/>
        <v>0.030259999999999995</v>
      </c>
      <c r="O591">
        <f t="shared" si="172"/>
        <v>0.02416</v>
      </c>
      <c r="P591">
        <f t="shared" si="173"/>
        <v>0.01780000000000001</v>
      </c>
      <c r="Q591">
        <f t="shared" si="174"/>
        <v>0.01328</v>
      </c>
      <c r="R591">
        <f t="shared" si="175"/>
        <v>0.010109999999999994</v>
      </c>
      <c r="S591">
        <f t="shared" si="176"/>
        <v>0.00791</v>
      </c>
      <c r="T591">
        <f t="shared" si="177"/>
        <v>0.006479999999999986</v>
      </c>
    </row>
    <row r="592" spans="1:20" ht="12.75">
      <c r="A592" s="30">
        <v>65</v>
      </c>
      <c r="B592" s="41">
        <v>0.15000075492213713</v>
      </c>
      <c r="C592">
        <v>0.00836</v>
      </c>
      <c r="D592">
        <v>0.03224</v>
      </c>
      <c r="E592">
        <v>0.06085</v>
      </c>
      <c r="F592">
        <v>0.08452</v>
      </c>
      <c r="G592">
        <v>0.1024</v>
      </c>
      <c r="H592">
        <v>0.11598</v>
      </c>
      <c r="I592">
        <v>0.12645</v>
      </c>
      <c r="J592">
        <v>0.13472</v>
      </c>
      <c r="K592">
        <v>0.14153</v>
      </c>
      <c r="M592">
        <f t="shared" si="170"/>
        <v>0.02388</v>
      </c>
      <c r="N592">
        <f t="shared" si="171"/>
        <v>0.028610000000000003</v>
      </c>
      <c r="O592">
        <f t="shared" si="172"/>
        <v>0.023669999999999997</v>
      </c>
      <c r="P592">
        <f t="shared" si="173"/>
        <v>0.017880000000000007</v>
      </c>
      <c r="Q592">
        <f t="shared" si="174"/>
        <v>0.013579999999999995</v>
      </c>
      <c r="R592">
        <f t="shared" si="175"/>
        <v>0.010470000000000007</v>
      </c>
      <c r="S592">
        <f t="shared" si="176"/>
        <v>0.00827</v>
      </c>
      <c r="T592">
        <f t="shared" si="177"/>
        <v>0.006809999999999983</v>
      </c>
    </row>
    <row r="593" spans="1:20" ht="12.75">
      <c r="A593" s="30">
        <v>66</v>
      </c>
      <c r="B593" s="41">
        <v>0.19999912519679666</v>
      </c>
      <c r="C593">
        <v>0.00714</v>
      </c>
      <c r="D593">
        <v>0.02849</v>
      </c>
      <c r="E593">
        <v>0.05531</v>
      </c>
      <c r="F593">
        <v>0.07834</v>
      </c>
      <c r="G593">
        <v>0.0962</v>
      </c>
      <c r="H593">
        <v>0.11001</v>
      </c>
      <c r="I593">
        <v>0.12081</v>
      </c>
      <c r="J593">
        <v>0.12941</v>
      </c>
      <c r="K593">
        <v>0.13655</v>
      </c>
      <c r="M593">
        <f aca="true" t="shared" si="178" ref="M593:M629">D593-C593</f>
        <v>0.02135</v>
      </c>
      <c r="N593">
        <f aca="true" t="shared" si="179" ref="N593:N629">E593-D593</f>
        <v>0.026819999999999997</v>
      </c>
      <c r="O593">
        <f aca="true" t="shared" si="180" ref="O593:O629">F593-E593</f>
        <v>0.02303000000000001</v>
      </c>
      <c r="P593">
        <f aca="true" t="shared" si="181" ref="P593:P629">G593-F593</f>
        <v>0.017859999999999987</v>
      </c>
      <c r="Q593">
        <f aca="true" t="shared" si="182" ref="Q593:Q629">H593-G593</f>
        <v>0.013810000000000003</v>
      </c>
      <c r="R593">
        <f aca="true" t="shared" si="183" ref="R593:R629">I593-H593</f>
        <v>0.010800000000000004</v>
      </c>
      <c r="S593">
        <f aca="true" t="shared" si="184" ref="S593:S629">J593-I593</f>
        <v>0.008599999999999997</v>
      </c>
      <c r="T593">
        <f aca="true" t="shared" si="185" ref="T593:T629">K593-J593</f>
        <v>0.0071400000000000075</v>
      </c>
    </row>
    <row r="594" spans="1:20" ht="12.75">
      <c r="A594" s="30">
        <v>67</v>
      </c>
      <c r="B594" s="41">
        <v>0.2500001440812937</v>
      </c>
      <c r="C594">
        <v>0.00605</v>
      </c>
      <c r="D594">
        <v>0.02495</v>
      </c>
      <c r="E594">
        <v>0.04985</v>
      </c>
      <c r="F594">
        <v>0.07209</v>
      </c>
      <c r="G594">
        <v>0.08982</v>
      </c>
      <c r="H594">
        <v>0.10379</v>
      </c>
      <c r="I594">
        <v>0.11487</v>
      </c>
      <c r="J594">
        <v>0.1238</v>
      </c>
      <c r="K594">
        <v>0.13125</v>
      </c>
      <c r="M594">
        <f t="shared" si="178"/>
        <v>0.0189</v>
      </c>
      <c r="N594">
        <f t="shared" si="179"/>
        <v>0.0249</v>
      </c>
      <c r="O594">
        <f t="shared" si="180"/>
        <v>0.022240000000000003</v>
      </c>
      <c r="P594">
        <f t="shared" si="181"/>
        <v>0.017729999999999996</v>
      </c>
      <c r="Q594">
        <f t="shared" si="182"/>
        <v>0.013969999999999996</v>
      </c>
      <c r="R594">
        <f t="shared" si="183"/>
        <v>0.011080000000000007</v>
      </c>
      <c r="S594">
        <f t="shared" si="184"/>
        <v>0.008929999999999993</v>
      </c>
      <c r="T594">
        <f t="shared" si="185"/>
        <v>0.007450000000000012</v>
      </c>
    </row>
    <row r="595" spans="1:20" ht="12.75">
      <c r="A595" s="30">
        <v>68</v>
      </c>
      <c r="B595" s="41">
        <v>0.2999994961169838</v>
      </c>
      <c r="C595">
        <v>0.00508</v>
      </c>
      <c r="D595">
        <v>0.02163</v>
      </c>
      <c r="E595">
        <v>0.04454</v>
      </c>
      <c r="F595">
        <v>0.06583</v>
      </c>
      <c r="G595">
        <v>0.0833</v>
      </c>
      <c r="H595">
        <v>0.09735</v>
      </c>
      <c r="I595">
        <v>0.10866</v>
      </c>
      <c r="J595">
        <v>0.11787</v>
      </c>
      <c r="K595">
        <v>0.12562</v>
      </c>
      <c r="M595">
        <f t="shared" si="178"/>
        <v>0.01655</v>
      </c>
      <c r="N595">
        <f t="shared" si="179"/>
        <v>0.022910000000000003</v>
      </c>
      <c r="O595">
        <f t="shared" si="180"/>
        <v>0.021289999999999996</v>
      </c>
      <c r="P595">
        <f t="shared" si="181"/>
        <v>0.01747</v>
      </c>
      <c r="Q595">
        <f t="shared" si="182"/>
        <v>0.014050000000000007</v>
      </c>
      <c r="R595">
        <f t="shared" si="183"/>
        <v>0.01131</v>
      </c>
      <c r="S595">
        <f t="shared" si="184"/>
        <v>0.009209999999999996</v>
      </c>
      <c r="T595">
        <f t="shared" si="185"/>
        <v>0.007750000000000007</v>
      </c>
    </row>
    <row r="596" spans="1:20" ht="12.75">
      <c r="A596" s="30">
        <v>69</v>
      </c>
      <c r="B596" s="41">
        <v>0.34999977912654484</v>
      </c>
      <c r="C596">
        <v>0.00424</v>
      </c>
      <c r="D596">
        <v>0.01857</v>
      </c>
      <c r="E596">
        <v>0.03941</v>
      </c>
      <c r="F596">
        <v>0.0596</v>
      </c>
      <c r="G596">
        <v>0.07668</v>
      </c>
      <c r="H596">
        <v>0.09071</v>
      </c>
      <c r="I596">
        <v>0.10219</v>
      </c>
      <c r="J596">
        <v>0.11165</v>
      </c>
      <c r="K596">
        <v>0.11967</v>
      </c>
      <c r="M596">
        <f t="shared" si="178"/>
        <v>0.014329999999999999</v>
      </c>
      <c r="N596">
        <f t="shared" si="179"/>
        <v>0.02084</v>
      </c>
      <c r="O596">
        <f t="shared" si="180"/>
        <v>0.02019</v>
      </c>
      <c r="P596">
        <f t="shared" si="181"/>
        <v>0.017079999999999998</v>
      </c>
      <c r="Q596">
        <f t="shared" si="182"/>
        <v>0.01403</v>
      </c>
      <c r="R596">
        <f t="shared" si="183"/>
        <v>0.011480000000000004</v>
      </c>
      <c r="S596">
        <f t="shared" si="184"/>
        <v>0.009459999999999996</v>
      </c>
      <c r="T596">
        <f t="shared" si="185"/>
        <v>0.00802</v>
      </c>
    </row>
    <row r="597" spans="1:20" ht="12.75">
      <c r="A597" s="30">
        <v>70</v>
      </c>
      <c r="B597" s="41">
        <v>0.40000061697637995</v>
      </c>
      <c r="C597">
        <v>0.0035</v>
      </c>
      <c r="D597">
        <v>0.01577</v>
      </c>
      <c r="E597">
        <v>0.0345</v>
      </c>
      <c r="F597">
        <v>0.05346</v>
      </c>
      <c r="G597">
        <v>0.07001</v>
      </c>
      <c r="H597">
        <v>0.08392</v>
      </c>
      <c r="I597">
        <v>0.09549</v>
      </c>
      <c r="J597">
        <v>0.10515</v>
      </c>
      <c r="K597">
        <v>0.11341</v>
      </c>
      <c r="M597">
        <f t="shared" si="178"/>
        <v>0.01227</v>
      </c>
      <c r="N597">
        <f t="shared" si="179"/>
        <v>0.018730000000000004</v>
      </c>
      <c r="O597">
        <f t="shared" si="180"/>
        <v>0.018959999999999998</v>
      </c>
      <c r="P597">
        <f t="shared" si="181"/>
        <v>0.016550000000000002</v>
      </c>
      <c r="Q597">
        <f t="shared" si="182"/>
        <v>0.013909999999999992</v>
      </c>
      <c r="R597">
        <f t="shared" si="183"/>
        <v>0.01157000000000001</v>
      </c>
      <c r="S597">
        <f t="shared" si="184"/>
        <v>0.009659999999999988</v>
      </c>
      <c r="T597">
        <f t="shared" si="185"/>
        <v>0.008260000000000003</v>
      </c>
    </row>
    <row r="598" spans="1:20" ht="12.75">
      <c r="A598" s="30">
        <v>71</v>
      </c>
      <c r="B598" s="41">
        <v>0.4499995483109746</v>
      </c>
      <c r="C598">
        <v>0.00288</v>
      </c>
      <c r="D598">
        <v>0.01324</v>
      </c>
      <c r="E598">
        <v>0.02987</v>
      </c>
      <c r="F598">
        <v>0.04746</v>
      </c>
      <c r="G598">
        <v>0.06335</v>
      </c>
      <c r="H598">
        <v>0.07702</v>
      </c>
      <c r="I598">
        <v>0.0886</v>
      </c>
      <c r="J598">
        <v>0.0984</v>
      </c>
      <c r="K598">
        <v>0.10686</v>
      </c>
      <c r="M598">
        <f t="shared" si="178"/>
        <v>0.01036</v>
      </c>
      <c r="N598">
        <f t="shared" si="179"/>
        <v>0.01663</v>
      </c>
      <c r="O598">
        <f t="shared" si="180"/>
        <v>0.01759</v>
      </c>
      <c r="P598">
        <f t="shared" si="181"/>
        <v>0.01589</v>
      </c>
      <c r="Q598">
        <f t="shared" si="182"/>
        <v>0.013670000000000002</v>
      </c>
      <c r="R598">
        <f t="shared" si="183"/>
        <v>0.011579999999999993</v>
      </c>
      <c r="S598">
        <f t="shared" si="184"/>
        <v>0.009800000000000003</v>
      </c>
      <c r="T598">
        <f t="shared" si="185"/>
        <v>0.008459999999999995</v>
      </c>
    </row>
    <row r="599" spans="1:20" ht="12.75">
      <c r="A599" s="30">
        <v>72</v>
      </c>
      <c r="B599" s="41">
        <v>0.5000003213429353</v>
      </c>
      <c r="C599">
        <v>0.00234</v>
      </c>
      <c r="D599">
        <v>0.01099</v>
      </c>
      <c r="E599">
        <v>0.02555</v>
      </c>
      <c r="F599">
        <v>0.04167</v>
      </c>
      <c r="G599">
        <v>0.05676</v>
      </c>
      <c r="H599">
        <v>0.07007</v>
      </c>
      <c r="I599">
        <v>0.08156</v>
      </c>
      <c r="J599">
        <v>0.09143</v>
      </c>
      <c r="K599">
        <v>0.10004</v>
      </c>
      <c r="M599">
        <f t="shared" si="178"/>
        <v>0.00865</v>
      </c>
      <c r="N599">
        <f t="shared" si="179"/>
        <v>0.01456</v>
      </c>
      <c r="O599">
        <f t="shared" si="180"/>
        <v>0.01612</v>
      </c>
      <c r="P599">
        <f t="shared" si="181"/>
        <v>0.01509</v>
      </c>
      <c r="Q599">
        <f t="shared" si="182"/>
        <v>0.013309999999999995</v>
      </c>
      <c r="R599">
        <f t="shared" si="183"/>
        <v>0.01149</v>
      </c>
      <c r="S599">
        <f t="shared" si="184"/>
        <v>0.009870000000000004</v>
      </c>
      <c r="T599">
        <f t="shared" si="185"/>
        <v>0.008610000000000007</v>
      </c>
    </row>
    <row r="600" spans="1:20" ht="12.75">
      <c r="A600" s="30">
        <v>73</v>
      </c>
      <c r="B600" s="41">
        <v>0.5499995235746682</v>
      </c>
      <c r="C600">
        <v>0.00189</v>
      </c>
      <c r="D600">
        <v>0.00901</v>
      </c>
      <c r="E600">
        <v>0.02157</v>
      </c>
      <c r="F600">
        <v>0.03615</v>
      </c>
      <c r="G600">
        <v>0.0503</v>
      </c>
      <c r="H600">
        <v>0.06314</v>
      </c>
      <c r="I600">
        <v>0.07444</v>
      </c>
      <c r="J600">
        <v>0.0843</v>
      </c>
      <c r="K600">
        <v>0.09299</v>
      </c>
      <c r="M600">
        <f t="shared" si="178"/>
        <v>0.0071200000000000005</v>
      </c>
      <c r="N600">
        <f t="shared" si="179"/>
        <v>0.012559999999999998</v>
      </c>
      <c r="O600">
        <f t="shared" si="180"/>
        <v>0.014580000000000003</v>
      </c>
      <c r="P600">
        <f t="shared" si="181"/>
        <v>0.014149999999999996</v>
      </c>
      <c r="Q600">
        <f t="shared" si="182"/>
        <v>0.012840000000000004</v>
      </c>
      <c r="R600">
        <f t="shared" si="183"/>
        <v>0.011300000000000004</v>
      </c>
      <c r="S600">
        <f t="shared" si="184"/>
        <v>0.009859999999999994</v>
      </c>
      <c r="T600">
        <f t="shared" si="185"/>
        <v>0.008690000000000003</v>
      </c>
    </row>
    <row r="601" spans="1:20" ht="12.75">
      <c r="A601" s="30">
        <v>74</v>
      </c>
      <c r="B601" s="41">
        <v>0.5999998139434201</v>
      </c>
      <c r="C601">
        <v>0.00152</v>
      </c>
      <c r="D601">
        <v>0.0073</v>
      </c>
      <c r="E601">
        <v>0.01796</v>
      </c>
      <c r="F601">
        <v>0.03095</v>
      </c>
      <c r="G601">
        <v>0.04405</v>
      </c>
      <c r="H601">
        <v>0.05628</v>
      </c>
      <c r="I601">
        <v>0.06728</v>
      </c>
      <c r="J601">
        <v>0.07704</v>
      </c>
      <c r="K601">
        <v>0.08576</v>
      </c>
      <c r="M601">
        <f t="shared" si="178"/>
        <v>0.00578</v>
      </c>
      <c r="N601">
        <f t="shared" si="179"/>
        <v>0.01066</v>
      </c>
      <c r="O601">
        <f t="shared" si="180"/>
        <v>0.012989999999999998</v>
      </c>
      <c r="P601">
        <f t="shared" si="181"/>
        <v>0.0131</v>
      </c>
      <c r="Q601">
        <f t="shared" si="182"/>
        <v>0.012229999999999998</v>
      </c>
      <c r="R601">
        <f t="shared" si="183"/>
        <v>0.01100000000000001</v>
      </c>
      <c r="S601">
        <f t="shared" si="184"/>
        <v>0.009759999999999991</v>
      </c>
      <c r="T601">
        <f t="shared" si="185"/>
        <v>0.008720000000000006</v>
      </c>
    </row>
    <row r="602" spans="1:20" ht="12.75">
      <c r="A602" s="30">
        <v>75</v>
      </c>
      <c r="B602" s="41">
        <v>0.6500003965368517</v>
      </c>
      <c r="C602">
        <v>0.00121</v>
      </c>
      <c r="D602">
        <v>0.00584</v>
      </c>
      <c r="E602">
        <v>0.01475</v>
      </c>
      <c r="F602">
        <v>0.02613</v>
      </c>
      <c r="G602">
        <v>0.03809</v>
      </c>
      <c r="H602">
        <v>0.04959</v>
      </c>
      <c r="I602">
        <v>0.06018</v>
      </c>
      <c r="J602">
        <v>0.06974</v>
      </c>
      <c r="K602">
        <v>0.0784</v>
      </c>
      <c r="M602">
        <f t="shared" si="178"/>
        <v>0.00463</v>
      </c>
      <c r="N602">
        <f t="shared" si="179"/>
        <v>0.00891</v>
      </c>
      <c r="O602">
        <f t="shared" si="180"/>
        <v>0.011380000000000001</v>
      </c>
      <c r="P602">
        <f t="shared" si="181"/>
        <v>0.011959999999999998</v>
      </c>
      <c r="Q602">
        <f t="shared" si="182"/>
        <v>0.011500000000000003</v>
      </c>
      <c r="R602">
        <f t="shared" si="183"/>
        <v>0.010589999999999995</v>
      </c>
      <c r="S602">
        <f t="shared" si="184"/>
        <v>0.009559999999999999</v>
      </c>
      <c r="T602">
        <f t="shared" si="185"/>
        <v>0.008660000000000001</v>
      </c>
    </row>
    <row r="603" spans="1:20" ht="12.75">
      <c r="A603" s="30">
        <v>76</v>
      </c>
      <c r="B603" s="41">
        <v>0.6999997975545824</v>
      </c>
      <c r="C603">
        <v>0.00096</v>
      </c>
      <c r="D603">
        <v>0.00462</v>
      </c>
      <c r="E603">
        <v>0.01193</v>
      </c>
      <c r="F603">
        <v>0.02173</v>
      </c>
      <c r="G603">
        <v>0.03247</v>
      </c>
      <c r="H603">
        <v>0.04313</v>
      </c>
      <c r="I603">
        <v>0.0532</v>
      </c>
      <c r="J603">
        <v>0.06246</v>
      </c>
      <c r="K603">
        <v>0.07097</v>
      </c>
      <c r="M603">
        <f t="shared" si="178"/>
        <v>0.00366</v>
      </c>
      <c r="N603">
        <f t="shared" si="179"/>
        <v>0.00731</v>
      </c>
      <c r="O603">
        <f t="shared" si="180"/>
        <v>0.0098</v>
      </c>
      <c r="P603">
        <f t="shared" si="181"/>
        <v>0.01074</v>
      </c>
      <c r="Q603">
        <f t="shared" si="182"/>
        <v>0.010660000000000003</v>
      </c>
      <c r="R603">
        <f t="shared" si="183"/>
        <v>0.010069999999999996</v>
      </c>
      <c r="S603">
        <f t="shared" si="184"/>
        <v>0.009260000000000004</v>
      </c>
      <c r="T603">
        <f t="shared" si="185"/>
        <v>0.008510000000000004</v>
      </c>
    </row>
    <row r="604" spans="1:20" ht="12.75">
      <c r="A604" s="30">
        <v>77</v>
      </c>
      <c r="B604" s="41">
        <v>0.7499997488564175</v>
      </c>
      <c r="C604">
        <v>0.00076</v>
      </c>
      <c r="D604">
        <v>0.00361</v>
      </c>
      <c r="E604">
        <v>0.0095</v>
      </c>
      <c r="F604">
        <v>0.01778</v>
      </c>
      <c r="G604">
        <v>0.02725</v>
      </c>
      <c r="H604">
        <v>0.03699</v>
      </c>
      <c r="I604">
        <v>0.04642</v>
      </c>
      <c r="J604">
        <v>0.05529</v>
      </c>
      <c r="K604">
        <v>0.06356</v>
      </c>
      <c r="M604">
        <f t="shared" si="178"/>
        <v>0.00285</v>
      </c>
      <c r="N604">
        <f t="shared" si="179"/>
        <v>0.005889999999999999</v>
      </c>
      <c r="O604">
        <f t="shared" si="180"/>
        <v>0.008280000000000001</v>
      </c>
      <c r="P604">
        <f t="shared" si="181"/>
        <v>0.00947</v>
      </c>
      <c r="Q604">
        <f t="shared" si="182"/>
        <v>0.009740000000000002</v>
      </c>
      <c r="R604">
        <f t="shared" si="183"/>
        <v>0.009430000000000001</v>
      </c>
      <c r="S604">
        <f t="shared" si="184"/>
        <v>0.008869999999999996</v>
      </c>
      <c r="T604">
        <f t="shared" si="185"/>
        <v>0.008270000000000007</v>
      </c>
    </row>
    <row r="605" spans="1:20" ht="12.75">
      <c r="A605" s="30">
        <v>78</v>
      </c>
      <c r="B605" s="41">
        <v>0.7999997628906467</v>
      </c>
      <c r="C605">
        <v>0.00059</v>
      </c>
      <c r="D605">
        <v>0.0028</v>
      </c>
      <c r="E605">
        <v>0.00745</v>
      </c>
      <c r="F605">
        <v>0.01431</v>
      </c>
      <c r="G605">
        <v>0.02251</v>
      </c>
      <c r="H605">
        <v>0.03124</v>
      </c>
      <c r="I605">
        <v>0.03994</v>
      </c>
      <c r="J605">
        <v>0.04831</v>
      </c>
      <c r="K605">
        <v>0.05625</v>
      </c>
      <c r="M605">
        <f t="shared" si="178"/>
        <v>0.00221</v>
      </c>
      <c r="N605">
        <f t="shared" si="179"/>
        <v>0.00465</v>
      </c>
      <c r="O605">
        <f t="shared" si="180"/>
        <v>0.00686</v>
      </c>
      <c r="P605">
        <f t="shared" si="181"/>
        <v>0.008199999999999999</v>
      </c>
      <c r="Q605">
        <f t="shared" si="182"/>
        <v>0.008730000000000002</v>
      </c>
      <c r="R605">
        <f t="shared" si="183"/>
        <v>0.008700000000000003</v>
      </c>
      <c r="S605">
        <f t="shared" si="184"/>
        <v>0.008369999999999995</v>
      </c>
      <c r="T605">
        <f t="shared" si="185"/>
        <v>0.007940000000000003</v>
      </c>
    </row>
    <row r="606" spans="1:20" ht="12.75">
      <c r="A606" s="30">
        <v>79</v>
      </c>
      <c r="B606" s="41">
        <v>0.850000132271096</v>
      </c>
      <c r="C606">
        <v>0.00046</v>
      </c>
      <c r="D606">
        <v>0.00214</v>
      </c>
      <c r="E606">
        <v>0.00575</v>
      </c>
      <c r="F606">
        <v>0.01131</v>
      </c>
      <c r="G606">
        <v>0.01826</v>
      </c>
      <c r="H606">
        <v>0.02595</v>
      </c>
      <c r="I606">
        <v>0.03384</v>
      </c>
      <c r="J606">
        <v>0.04161</v>
      </c>
      <c r="K606">
        <v>0.04912</v>
      </c>
      <c r="M606">
        <f t="shared" si="178"/>
        <v>0.00168</v>
      </c>
      <c r="N606">
        <f t="shared" si="179"/>
        <v>0.00361</v>
      </c>
      <c r="O606">
        <f t="shared" si="180"/>
        <v>0.005560000000000001</v>
      </c>
      <c r="P606">
        <f t="shared" si="181"/>
        <v>0.006949999999999998</v>
      </c>
      <c r="Q606">
        <f t="shared" si="182"/>
        <v>0.007690000000000002</v>
      </c>
      <c r="R606">
        <f t="shared" si="183"/>
        <v>0.007890000000000001</v>
      </c>
      <c r="S606">
        <f t="shared" si="184"/>
        <v>0.007769999999999999</v>
      </c>
      <c r="T606">
        <f t="shared" si="185"/>
        <v>0.007509999999999996</v>
      </c>
    </row>
    <row r="607" spans="1:20" ht="12.75">
      <c r="A607" s="30">
        <v>80</v>
      </c>
      <c r="B607" s="41">
        <v>0.8999998716658041</v>
      </c>
      <c r="C607">
        <v>0.00036</v>
      </c>
      <c r="D607">
        <v>0.00163</v>
      </c>
      <c r="E607">
        <v>0.00437</v>
      </c>
      <c r="F607">
        <v>0.00878</v>
      </c>
      <c r="G607">
        <v>0.01454</v>
      </c>
      <c r="H607">
        <v>0.02117</v>
      </c>
      <c r="I607">
        <v>0.02819</v>
      </c>
      <c r="J607">
        <v>0.03528</v>
      </c>
      <c r="K607">
        <v>0.04228</v>
      </c>
      <c r="M607">
        <f t="shared" si="178"/>
        <v>0.0012699999999999999</v>
      </c>
      <c r="N607">
        <f t="shared" si="179"/>
        <v>0.00274</v>
      </c>
      <c r="O607">
        <f t="shared" si="180"/>
        <v>0.00441</v>
      </c>
      <c r="P607">
        <f t="shared" si="181"/>
        <v>0.005760000000000001</v>
      </c>
      <c r="Q607">
        <f t="shared" si="182"/>
        <v>0.0066300000000000005</v>
      </c>
      <c r="R607">
        <f t="shared" si="183"/>
        <v>0.0070199999999999985</v>
      </c>
      <c r="S607">
        <f t="shared" si="184"/>
        <v>0.007089999999999999</v>
      </c>
      <c r="T607">
        <f t="shared" si="185"/>
        <v>0.006999999999999999</v>
      </c>
    </row>
    <row r="608" spans="1:20" ht="12.75">
      <c r="A608" s="30">
        <v>81</v>
      </c>
      <c r="B608" s="41">
        <v>0.9500000301465847</v>
      </c>
      <c r="C608">
        <v>0.00028</v>
      </c>
      <c r="D608">
        <v>0.00123</v>
      </c>
      <c r="E608">
        <v>0.00328</v>
      </c>
      <c r="F608">
        <v>0.00669</v>
      </c>
      <c r="G608">
        <v>0.01135</v>
      </c>
      <c r="H608">
        <v>0.01693</v>
      </c>
      <c r="I608">
        <v>0.02305</v>
      </c>
      <c r="J608">
        <v>0.02941</v>
      </c>
      <c r="K608">
        <v>0.03581</v>
      </c>
      <c r="M608">
        <f t="shared" si="178"/>
        <v>0.00095</v>
      </c>
      <c r="N608">
        <f t="shared" si="179"/>
        <v>0.0020499999999999997</v>
      </c>
      <c r="O608">
        <f t="shared" si="180"/>
        <v>0.00341</v>
      </c>
      <c r="P608">
        <f t="shared" si="181"/>
        <v>0.004660000000000001</v>
      </c>
      <c r="Q608">
        <f t="shared" si="182"/>
        <v>0.00558</v>
      </c>
      <c r="R608">
        <f t="shared" si="183"/>
        <v>0.0061200000000000004</v>
      </c>
      <c r="S608">
        <f t="shared" si="184"/>
        <v>0.006359999999999998</v>
      </c>
      <c r="T608">
        <f t="shared" si="185"/>
        <v>0.006400000000000003</v>
      </c>
    </row>
    <row r="609" spans="1:20" ht="12.75">
      <c r="A609" s="30">
        <v>82</v>
      </c>
      <c r="B609" s="41">
        <v>1</v>
      </c>
      <c r="C609">
        <v>0.00022</v>
      </c>
      <c r="D609">
        <v>0.00093</v>
      </c>
      <c r="E609">
        <v>0.00244</v>
      </c>
      <c r="F609">
        <v>0.00501</v>
      </c>
      <c r="G609">
        <v>0.00869</v>
      </c>
      <c r="H609">
        <v>0.01327</v>
      </c>
      <c r="I609">
        <v>0.01848</v>
      </c>
      <c r="J609">
        <v>0.02405</v>
      </c>
      <c r="K609">
        <v>0.0298</v>
      </c>
      <c r="M609">
        <f t="shared" si="178"/>
        <v>0.00071</v>
      </c>
      <c r="N609">
        <f t="shared" si="179"/>
        <v>0.0015099999999999998</v>
      </c>
      <c r="O609">
        <f t="shared" si="180"/>
        <v>0.00257</v>
      </c>
      <c r="P609">
        <f t="shared" si="181"/>
        <v>0.00368</v>
      </c>
      <c r="Q609">
        <f t="shared" si="182"/>
        <v>0.004580000000000001</v>
      </c>
      <c r="R609">
        <f t="shared" si="183"/>
        <v>0.005209999999999999</v>
      </c>
      <c r="S609">
        <f t="shared" si="184"/>
        <v>0.0055699999999999986</v>
      </c>
      <c r="T609">
        <f t="shared" si="185"/>
        <v>0.005750000000000002</v>
      </c>
    </row>
    <row r="610" spans="1:20" ht="12.75">
      <c r="A610" s="30">
        <v>83</v>
      </c>
      <c r="B610" s="41">
        <v>1.0500005982857616</v>
      </c>
      <c r="C610">
        <v>0.00017</v>
      </c>
      <c r="D610">
        <v>0.0007</v>
      </c>
      <c r="E610">
        <v>0.00179</v>
      </c>
      <c r="F610">
        <v>0.00369</v>
      </c>
      <c r="G610">
        <v>0.00651</v>
      </c>
      <c r="H610">
        <v>0.01018</v>
      </c>
      <c r="I610">
        <v>0.01451</v>
      </c>
      <c r="J610">
        <v>0.01928</v>
      </c>
      <c r="K610">
        <v>0.02433</v>
      </c>
      <c r="M610">
        <f t="shared" si="178"/>
        <v>0.00053</v>
      </c>
      <c r="N610">
        <f t="shared" si="179"/>
        <v>0.0010899999999999998</v>
      </c>
      <c r="O610">
        <f t="shared" si="180"/>
        <v>0.0019000000000000002</v>
      </c>
      <c r="P610">
        <f t="shared" si="181"/>
        <v>0.00282</v>
      </c>
      <c r="Q610">
        <f t="shared" si="182"/>
        <v>0.0036699999999999997</v>
      </c>
      <c r="R610">
        <f t="shared" si="183"/>
        <v>0.0043300000000000005</v>
      </c>
      <c r="S610">
        <f t="shared" si="184"/>
        <v>0.004769999999999998</v>
      </c>
      <c r="T610">
        <f t="shared" si="185"/>
        <v>0.005050000000000002</v>
      </c>
    </row>
    <row r="611" spans="1:20" ht="12.75">
      <c r="A611" s="30">
        <v>84</v>
      </c>
      <c r="B611" s="41">
        <v>1.100001582801352</v>
      </c>
      <c r="C611">
        <v>0.00013</v>
      </c>
      <c r="D611">
        <v>0.00052</v>
      </c>
      <c r="E611">
        <v>0.00131</v>
      </c>
      <c r="F611">
        <v>0.00268</v>
      </c>
      <c r="G611">
        <v>0.00479</v>
      </c>
      <c r="H611">
        <v>0.00764</v>
      </c>
      <c r="I611">
        <v>0.01113</v>
      </c>
      <c r="J611">
        <v>0.01512</v>
      </c>
      <c r="K611">
        <v>0.01945</v>
      </c>
      <c r="M611">
        <f t="shared" si="178"/>
        <v>0.00038999999999999994</v>
      </c>
      <c r="N611">
        <f t="shared" si="179"/>
        <v>0.00079</v>
      </c>
      <c r="O611">
        <f t="shared" si="180"/>
        <v>0.0013700000000000001</v>
      </c>
      <c r="P611">
        <f t="shared" si="181"/>
        <v>0.00211</v>
      </c>
      <c r="Q611">
        <f t="shared" si="182"/>
        <v>0.00285</v>
      </c>
      <c r="R611">
        <f t="shared" si="183"/>
        <v>0.003489999999999999</v>
      </c>
      <c r="S611">
        <f t="shared" si="184"/>
        <v>0.0039900000000000005</v>
      </c>
      <c r="T611">
        <f t="shared" si="185"/>
        <v>0.004329999999999999</v>
      </c>
    </row>
    <row r="612" spans="1:20" ht="12.75">
      <c r="A612" s="30">
        <v>85</v>
      </c>
      <c r="B612" s="41">
        <v>1.1500007549221372</v>
      </c>
      <c r="C612">
        <v>0.0001</v>
      </c>
      <c r="D612">
        <v>0.00039</v>
      </c>
      <c r="E612">
        <v>0.00095</v>
      </c>
      <c r="F612">
        <v>0.00192</v>
      </c>
      <c r="G612">
        <v>0.00345</v>
      </c>
      <c r="H612">
        <v>0.00561</v>
      </c>
      <c r="I612">
        <v>0.00835</v>
      </c>
      <c r="J612">
        <v>0.01158</v>
      </c>
      <c r="K612">
        <v>0.0152</v>
      </c>
      <c r="M612">
        <f t="shared" si="178"/>
        <v>0.00029</v>
      </c>
      <c r="N612">
        <f t="shared" si="179"/>
        <v>0.00056</v>
      </c>
      <c r="O612">
        <f t="shared" si="180"/>
        <v>0.00097</v>
      </c>
      <c r="P612">
        <f t="shared" si="181"/>
        <v>0.00153</v>
      </c>
      <c r="Q612">
        <f t="shared" si="182"/>
        <v>0.0021600000000000005</v>
      </c>
      <c r="R612">
        <f t="shared" si="183"/>
        <v>0.0027399999999999994</v>
      </c>
      <c r="S612">
        <f t="shared" si="184"/>
        <v>0.0032300000000000002</v>
      </c>
      <c r="T612">
        <f t="shared" si="185"/>
        <v>0.00362</v>
      </c>
    </row>
    <row r="613" spans="1:20" ht="12.75">
      <c r="A613" s="30">
        <v>86</v>
      </c>
      <c r="B613" s="41">
        <v>1.1999991251967967</v>
      </c>
      <c r="C613">
        <v>8E-05</v>
      </c>
      <c r="D613">
        <v>0.0003</v>
      </c>
      <c r="E613">
        <v>0.00069</v>
      </c>
      <c r="F613">
        <v>0.00137</v>
      </c>
      <c r="G613">
        <v>0.00245</v>
      </c>
      <c r="H613">
        <v>0.00403</v>
      </c>
      <c r="I613">
        <v>0.00611</v>
      </c>
      <c r="J613">
        <v>0.00865</v>
      </c>
      <c r="K613">
        <v>0.0116</v>
      </c>
      <c r="M613">
        <f t="shared" si="178"/>
        <v>0.00021999999999999998</v>
      </c>
      <c r="N613">
        <f t="shared" si="179"/>
        <v>0.00039</v>
      </c>
      <c r="O613">
        <f t="shared" si="180"/>
        <v>0.0006799999999999999</v>
      </c>
      <c r="P613">
        <f t="shared" si="181"/>
        <v>0.00108</v>
      </c>
      <c r="Q613">
        <f t="shared" si="182"/>
        <v>0.0015799999999999998</v>
      </c>
      <c r="R613">
        <f t="shared" si="183"/>
        <v>0.0020800000000000003</v>
      </c>
      <c r="S613">
        <f t="shared" si="184"/>
        <v>0.0025399999999999997</v>
      </c>
      <c r="T613">
        <f t="shared" si="185"/>
        <v>0.0029499999999999995</v>
      </c>
    </row>
    <row r="614" spans="1:20" ht="12.75">
      <c r="A614" s="30">
        <v>87</v>
      </c>
      <c r="B614" s="41">
        <v>1.2500001440812938</v>
      </c>
      <c r="C614">
        <v>6E-05</v>
      </c>
      <c r="D614">
        <v>0.00022</v>
      </c>
      <c r="E614">
        <v>0.00051</v>
      </c>
      <c r="F614">
        <v>0.00097</v>
      </c>
      <c r="G614">
        <v>0.00172</v>
      </c>
      <c r="H614">
        <v>0.00283</v>
      </c>
      <c r="I614">
        <v>0.00437</v>
      </c>
      <c r="J614">
        <v>0.00631</v>
      </c>
      <c r="K614">
        <v>0.00862</v>
      </c>
      <c r="M614">
        <f t="shared" si="178"/>
        <v>0.00016</v>
      </c>
      <c r="N614">
        <f t="shared" si="179"/>
        <v>0.00029</v>
      </c>
      <c r="O614">
        <f t="shared" si="180"/>
        <v>0.00046</v>
      </c>
      <c r="P614">
        <f t="shared" si="181"/>
        <v>0.0007499999999999999</v>
      </c>
      <c r="Q614">
        <f t="shared" si="182"/>
        <v>0.00111</v>
      </c>
      <c r="R614">
        <f t="shared" si="183"/>
        <v>0.0015399999999999997</v>
      </c>
      <c r="S614">
        <f t="shared" si="184"/>
        <v>0.0019399999999999999</v>
      </c>
      <c r="T614">
        <f t="shared" si="185"/>
        <v>0.0023099999999999996</v>
      </c>
    </row>
    <row r="615" spans="1:20" ht="12.75">
      <c r="A615" s="30">
        <v>88</v>
      </c>
      <c r="B615" s="41">
        <v>1.2999994961169838</v>
      </c>
      <c r="C615">
        <v>5E-05</v>
      </c>
      <c r="D615">
        <v>0.00017</v>
      </c>
      <c r="E615">
        <v>0.00037</v>
      </c>
      <c r="F615">
        <v>0.00069</v>
      </c>
      <c r="G615">
        <v>0.00119</v>
      </c>
      <c r="H615">
        <v>0.00196</v>
      </c>
      <c r="I615">
        <v>0.00305</v>
      </c>
      <c r="J615">
        <v>0.00448</v>
      </c>
      <c r="K615">
        <v>0.00625</v>
      </c>
      <c r="M615">
        <f t="shared" si="178"/>
        <v>0.00012000000000000002</v>
      </c>
      <c r="N615">
        <f t="shared" si="179"/>
        <v>0.00019999999999999998</v>
      </c>
      <c r="O615">
        <f t="shared" si="180"/>
        <v>0.00031999999999999997</v>
      </c>
      <c r="P615">
        <f t="shared" si="181"/>
        <v>0.0005000000000000001</v>
      </c>
      <c r="Q615">
        <f t="shared" si="182"/>
        <v>0.0007699999999999999</v>
      </c>
      <c r="R615">
        <f t="shared" si="183"/>
        <v>0.0010900000000000003</v>
      </c>
      <c r="S615">
        <f t="shared" si="184"/>
        <v>0.0014299999999999994</v>
      </c>
      <c r="T615">
        <f t="shared" si="185"/>
        <v>0.0017700000000000007</v>
      </c>
    </row>
    <row r="616" spans="1:20" ht="12.75">
      <c r="A616" s="30">
        <v>89</v>
      </c>
      <c r="B616" s="41">
        <v>1.3499997791265448</v>
      </c>
      <c r="C616">
        <v>4E-05</v>
      </c>
      <c r="D616">
        <v>0.00013</v>
      </c>
      <c r="E616">
        <v>0.00028</v>
      </c>
      <c r="F616">
        <v>0.00049</v>
      </c>
      <c r="G616">
        <v>0.00083</v>
      </c>
      <c r="H616">
        <v>0.00134</v>
      </c>
      <c r="I616">
        <v>0.00209</v>
      </c>
      <c r="J616">
        <v>0.00311</v>
      </c>
      <c r="K616">
        <v>0.0044</v>
      </c>
      <c r="M616">
        <f t="shared" si="178"/>
        <v>8.999999999999999E-05</v>
      </c>
      <c r="N616">
        <f t="shared" si="179"/>
        <v>0.00015</v>
      </c>
      <c r="O616">
        <f t="shared" si="180"/>
        <v>0.00021</v>
      </c>
      <c r="P616">
        <f t="shared" si="181"/>
        <v>0.00034</v>
      </c>
      <c r="Q616">
        <f t="shared" si="182"/>
        <v>0.00051</v>
      </c>
      <c r="R616">
        <f t="shared" si="183"/>
        <v>0.0007499999999999998</v>
      </c>
      <c r="S616">
        <f t="shared" si="184"/>
        <v>0.00102</v>
      </c>
      <c r="T616">
        <f t="shared" si="185"/>
        <v>0.0012900000000000003</v>
      </c>
    </row>
    <row r="617" spans="1:20" ht="12.75">
      <c r="A617" s="30">
        <v>90</v>
      </c>
      <c r="B617" s="41">
        <v>1.40000061697638</v>
      </c>
      <c r="C617">
        <v>3E-05</v>
      </c>
      <c r="D617">
        <v>0.0001</v>
      </c>
      <c r="E617">
        <v>0.00021</v>
      </c>
      <c r="F617">
        <v>0.00036</v>
      </c>
      <c r="G617">
        <v>0.00058</v>
      </c>
      <c r="H617">
        <v>0.00092</v>
      </c>
      <c r="I617">
        <v>0.00141</v>
      </c>
      <c r="J617">
        <v>0.00211</v>
      </c>
      <c r="K617">
        <v>0.00303</v>
      </c>
      <c r="M617">
        <f t="shared" si="178"/>
        <v>7.000000000000001E-05</v>
      </c>
      <c r="N617">
        <f t="shared" si="179"/>
        <v>0.00011</v>
      </c>
      <c r="O617">
        <f t="shared" si="180"/>
        <v>0.00015000000000000001</v>
      </c>
      <c r="P617">
        <f t="shared" si="181"/>
        <v>0.00021999999999999998</v>
      </c>
      <c r="Q617">
        <f t="shared" si="182"/>
        <v>0.00034</v>
      </c>
      <c r="R617">
        <f t="shared" si="183"/>
        <v>0.00049</v>
      </c>
      <c r="S617">
        <f t="shared" si="184"/>
        <v>0.0006999999999999999</v>
      </c>
      <c r="T617">
        <f t="shared" si="185"/>
        <v>0.0009200000000000002</v>
      </c>
    </row>
    <row r="618" spans="1:20" ht="12.75">
      <c r="A618" s="30">
        <v>91</v>
      </c>
      <c r="B618" s="41">
        <v>1.4499995483109747</v>
      </c>
      <c r="C618">
        <v>2E-05</v>
      </c>
      <c r="D618">
        <v>8E-05</v>
      </c>
      <c r="E618">
        <v>0.00016</v>
      </c>
      <c r="F618">
        <v>0.00026</v>
      </c>
      <c r="G618">
        <v>0.00041</v>
      </c>
      <c r="H618">
        <v>0.00063</v>
      </c>
      <c r="I618">
        <v>0.00095</v>
      </c>
      <c r="J618">
        <v>0.00141</v>
      </c>
      <c r="K618">
        <v>0.00203</v>
      </c>
      <c r="M618">
        <f t="shared" si="178"/>
        <v>6.000000000000001E-05</v>
      </c>
      <c r="N618">
        <f t="shared" si="179"/>
        <v>8E-05</v>
      </c>
      <c r="O618">
        <f t="shared" si="180"/>
        <v>9.999999999999996E-05</v>
      </c>
      <c r="P618">
        <f t="shared" si="181"/>
        <v>0.00015000000000000001</v>
      </c>
      <c r="Q618">
        <f t="shared" si="182"/>
        <v>0.00022000000000000003</v>
      </c>
      <c r="R618">
        <f t="shared" si="183"/>
        <v>0.00031999999999999997</v>
      </c>
      <c r="S618">
        <f t="shared" si="184"/>
        <v>0.00046</v>
      </c>
      <c r="T618">
        <f t="shared" si="185"/>
        <v>0.0006200000000000001</v>
      </c>
    </row>
    <row r="619" spans="1:20" ht="12.75">
      <c r="A619" s="30">
        <v>92</v>
      </c>
      <c r="B619" s="41">
        <v>1.5000003213429354</v>
      </c>
      <c r="C619">
        <v>2E-05</v>
      </c>
      <c r="D619">
        <v>6E-05</v>
      </c>
      <c r="E619">
        <v>0.00012</v>
      </c>
      <c r="F619">
        <v>0.00019</v>
      </c>
      <c r="G619">
        <v>0.00029</v>
      </c>
      <c r="H619">
        <v>0.00043</v>
      </c>
      <c r="I619">
        <v>0.00064</v>
      </c>
      <c r="J619">
        <v>0.00093</v>
      </c>
      <c r="K619">
        <v>0.00134</v>
      </c>
      <c r="M619">
        <f t="shared" si="178"/>
        <v>3.9999999999999996E-05</v>
      </c>
      <c r="N619">
        <f t="shared" si="179"/>
        <v>6E-05</v>
      </c>
      <c r="O619">
        <f t="shared" si="180"/>
        <v>7.000000000000001E-05</v>
      </c>
      <c r="P619">
        <f t="shared" si="181"/>
        <v>9.999999999999999E-05</v>
      </c>
      <c r="Q619">
        <f t="shared" si="182"/>
        <v>0.00014</v>
      </c>
      <c r="R619">
        <f t="shared" si="183"/>
        <v>0.00021000000000000006</v>
      </c>
      <c r="S619">
        <f t="shared" si="184"/>
        <v>0.00029</v>
      </c>
      <c r="T619">
        <f t="shared" si="185"/>
        <v>0.00041</v>
      </c>
    </row>
    <row r="620" spans="1:20" ht="12.75">
      <c r="A620" s="30">
        <v>93</v>
      </c>
      <c r="B620" s="41">
        <v>1.5499995235746682</v>
      </c>
      <c r="C620">
        <v>1E-05</v>
      </c>
      <c r="D620">
        <v>5E-05</v>
      </c>
      <c r="E620">
        <v>9E-05</v>
      </c>
      <c r="F620">
        <v>0.00014</v>
      </c>
      <c r="G620">
        <v>0.00021</v>
      </c>
      <c r="H620">
        <v>0.0003</v>
      </c>
      <c r="I620">
        <v>0.00043</v>
      </c>
      <c r="J620">
        <v>0.00062</v>
      </c>
      <c r="K620">
        <v>0.00087</v>
      </c>
      <c r="M620">
        <f t="shared" si="178"/>
        <v>4E-05</v>
      </c>
      <c r="N620">
        <f t="shared" si="179"/>
        <v>4E-05</v>
      </c>
      <c r="O620">
        <f t="shared" si="180"/>
        <v>4.999999999999998E-05</v>
      </c>
      <c r="P620">
        <f t="shared" si="181"/>
        <v>7.000000000000002E-05</v>
      </c>
      <c r="Q620">
        <f t="shared" si="182"/>
        <v>8.999999999999997E-05</v>
      </c>
      <c r="R620">
        <f t="shared" si="183"/>
        <v>0.00013000000000000002</v>
      </c>
      <c r="S620">
        <f t="shared" si="184"/>
        <v>0.00019</v>
      </c>
      <c r="T620">
        <f t="shared" si="185"/>
        <v>0.00025</v>
      </c>
    </row>
    <row r="621" spans="1:20" ht="12.75">
      <c r="A621" s="30">
        <v>94</v>
      </c>
      <c r="B621" s="41">
        <v>1.59999981394342</v>
      </c>
      <c r="C621">
        <v>1E-05</v>
      </c>
      <c r="D621">
        <v>4E-05</v>
      </c>
      <c r="E621">
        <v>7E-05</v>
      </c>
      <c r="F621">
        <v>0.00011</v>
      </c>
      <c r="G621">
        <v>0.00015</v>
      </c>
      <c r="H621">
        <v>0.00022</v>
      </c>
      <c r="I621">
        <v>0.0003</v>
      </c>
      <c r="J621">
        <v>0.00041</v>
      </c>
      <c r="K621">
        <v>0.00057</v>
      </c>
      <c r="M621">
        <f t="shared" si="178"/>
        <v>3.0000000000000004E-05</v>
      </c>
      <c r="N621">
        <f t="shared" si="179"/>
        <v>2.999999999999999E-05</v>
      </c>
      <c r="O621">
        <f t="shared" si="180"/>
        <v>4.000000000000001E-05</v>
      </c>
      <c r="P621">
        <f t="shared" si="181"/>
        <v>3.999999999999998E-05</v>
      </c>
      <c r="Q621">
        <f t="shared" si="182"/>
        <v>7.000000000000002E-05</v>
      </c>
      <c r="R621">
        <f t="shared" si="183"/>
        <v>7.999999999999997E-05</v>
      </c>
      <c r="S621">
        <f t="shared" si="184"/>
        <v>0.00011000000000000002</v>
      </c>
      <c r="T621">
        <f t="shared" si="185"/>
        <v>0.00015999999999999999</v>
      </c>
    </row>
    <row r="622" spans="1:20" ht="12.75">
      <c r="A622" s="30">
        <v>95</v>
      </c>
      <c r="B622" s="41">
        <v>1.6500003965368517</v>
      </c>
      <c r="C622">
        <v>1E-05</v>
      </c>
      <c r="D622">
        <v>3E-05</v>
      </c>
      <c r="E622">
        <v>5E-05</v>
      </c>
      <c r="F622">
        <v>8E-05</v>
      </c>
      <c r="G622">
        <v>0.00012</v>
      </c>
      <c r="H622">
        <v>0.00016</v>
      </c>
      <c r="I622">
        <v>0.00021</v>
      </c>
      <c r="J622">
        <v>0.00028</v>
      </c>
      <c r="K622">
        <v>0.00038</v>
      </c>
      <c r="M622">
        <f t="shared" si="178"/>
        <v>1.9999999999999998E-05</v>
      </c>
      <c r="N622">
        <f t="shared" si="179"/>
        <v>2E-05</v>
      </c>
      <c r="O622">
        <f t="shared" si="180"/>
        <v>3.0000000000000004E-05</v>
      </c>
      <c r="P622">
        <f t="shared" si="181"/>
        <v>3.9999999999999996E-05</v>
      </c>
      <c r="Q622">
        <f t="shared" si="182"/>
        <v>4.000000000000001E-05</v>
      </c>
      <c r="R622">
        <f t="shared" si="183"/>
        <v>4.9999999999999996E-05</v>
      </c>
      <c r="S622">
        <f t="shared" si="184"/>
        <v>6.999999999999997E-05</v>
      </c>
      <c r="T622">
        <f t="shared" si="185"/>
        <v>0.00010000000000000005</v>
      </c>
    </row>
    <row r="623" spans="1:20" ht="12.75">
      <c r="A623" s="30">
        <v>96</v>
      </c>
      <c r="B623" s="41">
        <v>1.6999997975545824</v>
      </c>
      <c r="C623">
        <v>1E-05</v>
      </c>
      <c r="D623">
        <v>2E-05</v>
      </c>
      <c r="E623">
        <v>4E-05</v>
      </c>
      <c r="F623">
        <v>6E-05</v>
      </c>
      <c r="G623">
        <v>9E-05</v>
      </c>
      <c r="H623">
        <v>0.00012</v>
      </c>
      <c r="I623">
        <v>0.00015</v>
      </c>
      <c r="J623">
        <v>0.00019</v>
      </c>
      <c r="K623">
        <v>0.00025</v>
      </c>
      <c r="M623">
        <f t="shared" si="178"/>
        <v>1E-05</v>
      </c>
      <c r="N623">
        <f t="shared" si="179"/>
        <v>2E-05</v>
      </c>
      <c r="O623">
        <f t="shared" si="180"/>
        <v>1.9999999999999998E-05</v>
      </c>
      <c r="P623">
        <f t="shared" si="181"/>
        <v>3.0000000000000004E-05</v>
      </c>
      <c r="Q623">
        <f t="shared" si="182"/>
        <v>2.9999999999999997E-05</v>
      </c>
      <c r="R623">
        <f t="shared" si="183"/>
        <v>2.9999999999999984E-05</v>
      </c>
      <c r="S623">
        <f t="shared" si="184"/>
        <v>4.0000000000000024E-05</v>
      </c>
      <c r="T623">
        <f t="shared" si="185"/>
        <v>5.9999999999999995E-05</v>
      </c>
    </row>
    <row r="624" spans="1:20" ht="12.75">
      <c r="A624" s="30">
        <v>97</v>
      </c>
      <c r="B624" s="41">
        <v>1.7499997488564174</v>
      </c>
      <c r="C624">
        <v>1E-05</v>
      </c>
      <c r="D624">
        <v>2E-05</v>
      </c>
      <c r="E624">
        <v>3E-05</v>
      </c>
      <c r="F624">
        <v>5E-05</v>
      </c>
      <c r="G624">
        <v>7E-05</v>
      </c>
      <c r="H624">
        <v>9E-05</v>
      </c>
      <c r="I624">
        <v>0.00011</v>
      </c>
      <c r="J624">
        <v>0.00014</v>
      </c>
      <c r="K624">
        <v>0.00018</v>
      </c>
      <c r="M624">
        <f t="shared" si="178"/>
        <v>1E-05</v>
      </c>
      <c r="N624">
        <f t="shared" si="179"/>
        <v>9.999999999999999E-06</v>
      </c>
      <c r="O624">
        <f t="shared" si="180"/>
        <v>2E-05</v>
      </c>
      <c r="P624">
        <f t="shared" si="181"/>
        <v>1.999999999999999E-05</v>
      </c>
      <c r="Q624">
        <f t="shared" si="182"/>
        <v>2.0000000000000012E-05</v>
      </c>
      <c r="R624">
        <f t="shared" si="183"/>
        <v>1.9999999999999998E-05</v>
      </c>
      <c r="S624">
        <f t="shared" si="184"/>
        <v>2.9999999999999984E-05</v>
      </c>
      <c r="T624">
        <f t="shared" si="185"/>
        <v>4.0000000000000024E-05</v>
      </c>
    </row>
    <row r="625" spans="1:20" ht="12.75">
      <c r="A625" s="30">
        <v>98</v>
      </c>
      <c r="B625" s="41">
        <v>1.7999997628906468</v>
      </c>
      <c r="C625">
        <v>0</v>
      </c>
      <c r="D625">
        <v>1E-05</v>
      </c>
      <c r="E625">
        <v>2E-05</v>
      </c>
      <c r="F625">
        <v>4E-05</v>
      </c>
      <c r="G625">
        <v>5E-05</v>
      </c>
      <c r="H625">
        <v>7E-05</v>
      </c>
      <c r="I625">
        <v>8E-05</v>
      </c>
      <c r="J625">
        <v>0.0001</v>
      </c>
      <c r="K625">
        <v>0.00012</v>
      </c>
      <c r="M625">
        <f t="shared" si="178"/>
        <v>1E-05</v>
      </c>
      <c r="N625">
        <f t="shared" si="179"/>
        <v>1E-05</v>
      </c>
      <c r="O625">
        <f t="shared" si="180"/>
        <v>2E-05</v>
      </c>
      <c r="P625">
        <f t="shared" si="181"/>
        <v>9.999999999999999E-06</v>
      </c>
      <c r="Q625">
        <f t="shared" si="182"/>
        <v>1.999999999999999E-05</v>
      </c>
      <c r="R625">
        <f t="shared" si="183"/>
        <v>1.0000000000000013E-05</v>
      </c>
      <c r="S625">
        <f t="shared" si="184"/>
        <v>1.9999999999999998E-05</v>
      </c>
      <c r="T625">
        <f t="shared" si="185"/>
        <v>1.9999999999999998E-05</v>
      </c>
    </row>
    <row r="626" spans="1:20" ht="12.75">
      <c r="A626" s="30">
        <v>99</v>
      </c>
      <c r="B626" s="41">
        <v>1.8500001322710962</v>
      </c>
      <c r="C626">
        <v>0</v>
      </c>
      <c r="D626">
        <v>1E-05</v>
      </c>
      <c r="E626">
        <v>2E-05</v>
      </c>
      <c r="F626">
        <v>3E-05</v>
      </c>
      <c r="G626">
        <v>4E-05</v>
      </c>
      <c r="H626">
        <v>5E-05</v>
      </c>
      <c r="I626">
        <v>6E-05</v>
      </c>
      <c r="J626">
        <v>8E-05</v>
      </c>
      <c r="K626">
        <v>9E-05</v>
      </c>
      <c r="M626">
        <f t="shared" si="178"/>
        <v>1E-05</v>
      </c>
      <c r="N626">
        <f t="shared" si="179"/>
        <v>1E-05</v>
      </c>
      <c r="O626">
        <f t="shared" si="180"/>
        <v>9.999999999999999E-06</v>
      </c>
      <c r="P626">
        <f t="shared" si="181"/>
        <v>1.0000000000000003E-05</v>
      </c>
      <c r="Q626">
        <f t="shared" si="182"/>
        <v>9.999999999999999E-06</v>
      </c>
      <c r="R626">
        <f t="shared" si="183"/>
        <v>9.999999999999999E-06</v>
      </c>
      <c r="S626">
        <f t="shared" si="184"/>
        <v>2.0000000000000005E-05</v>
      </c>
      <c r="T626">
        <f t="shared" si="185"/>
        <v>9.999999999999999E-06</v>
      </c>
    </row>
    <row r="627" spans="1:20" ht="12.75">
      <c r="A627" s="30">
        <v>100</v>
      </c>
      <c r="B627" s="41">
        <v>1.8999998716658042</v>
      </c>
      <c r="C627">
        <v>0</v>
      </c>
      <c r="D627">
        <v>1E-05</v>
      </c>
      <c r="E627">
        <v>1E-05</v>
      </c>
      <c r="F627">
        <v>2E-05</v>
      </c>
      <c r="G627">
        <v>3E-05</v>
      </c>
      <c r="H627">
        <v>4E-05</v>
      </c>
      <c r="I627">
        <v>5E-05</v>
      </c>
      <c r="J627">
        <v>6E-05</v>
      </c>
      <c r="K627">
        <v>7E-05</v>
      </c>
      <c r="M627">
        <f t="shared" si="178"/>
        <v>1E-05</v>
      </c>
      <c r="N627">
        <f t="shared" si="179"/>
        <v>0</v>
      </c>
      <c r="O627">
        <f t="shared" si="180"/>
        <v>1E-05</v>
      </c>
      <c r="P627">
        <f t="shared" si="181"/>
        <v>9.999999999999999E-06</v>
      </c>
      <c r="Q627">
        <f t="shared" si="182"/>
        <v>1.0000000000000003E-05</v>
      </c>
      <c r="R627">
        <f t="shared" si="183"/>
        <v>9.999999999999999E-06</v>
      </c>
      <c r="S627">
        <f t="shared" si="184"/>
        <v>9.999999999999999E-06</v>
      </c>
      <c r="T627">
        <f t="shared" si="185"/>
        <v>9.999999999999992E-06</v>
      </c>
    </row>
    <row r="628" spans="1:20" ht="12.75">
      <c r="A628" s="30">
        <v>101</v>
      </c>
      <c r="B628" s="41">
        <v>1.9500000301465847</v>
      </c>
      <c r="C628">
        <v>0</v>
      </c>
      <c r="D628">
        <v>1E-05</v>
      </c>
      <c r="E628">
        <v>1E-05</v>
      </c>
      <c r="F628">
        <v>2E-05</v>
      </c>
      <c r="G628">
        <v>2E-05</v>
      </c>
      <c r="H628">
        <v>3E-05</v>
      </c>
      <c r="I628">
        <v>4E-05</v>
      </c>
      <c r="J628">
        <v>4E-05</v>
      </c>
      <c r="K628">
        <v>5E-05</v>
      </c>
      <c r="M628">
        <f t="shared" si="178"/>
        <v>1E-05</v>
      </c>
      <c r="N628">
        <f t="shared" si="179"/>
        <v>0</v>
      </c>
      <c r="O628">
        <f t="shared" si="180"/>
        <v>1E-05</v>
      </c>
      <c r="P628">
        <f t="shared" si="181"/>
        <v>0</v>
      </c>
      <c r="Q628">
        <f t="shared" si="182"/>
        <v>9.999999999999999E-06</v>
      </c>
      <c r="R628">
        <f t="shared" si="183"/>
        <v>1.0000000000000003E-05</v>
      </c>
      <c r="S628">
        <f t="shared" si="184"/>
        <v>0</v>
      </c>
      <c r="T628">
        <f t="shared" si="185"/>
        <v>9.999999999999999E-06</v>
      </c>
    </row>
    <row r="629" spans="1:20" ht="12.75">
      <c r="A629" s="30">
        <v>102</v>
      </c>
      <c r="B629" s="41">
        <v>2</v>
      </c>
      <c r="C629">
        <v>0</v>
      </c>
      <c r="D629">
        <v>0</v>
      </c>
      <c r="E629">
        <v>1E-05</v>
      </c>
      <c r="F629">
        <v>1E-05</v>
      </c>
      <c r="G629">
        <v>2E-05</v>
      </c>
      <c r="H629">
        <v>2E-05</v>
      </c>
      <c r="I629">
        <v>3E-05</v>
      </c>
      <c r="J629">
        <v>3E-05</v>
      </c>
      <c r="K629">
        <v>4E-05</v>
      </c>
      <c r="M629">
        <f t="shared" si="178"/>
        <v>0</v>
      </c>
      <c r="N629">
        <f t="shared" si="179"/>
        <v>1E-05</v>
      </c>
      <c r="O629">
        <f t="shared" si="180"/>
        <v>0</v>
      </c>
      <c r="P629">
        <f t="shared" si="181"/>
        <v>1E-05</v>
      </c>
      <c r="Q629">
        <f t="shared" si="182"/>
        <v>0</v>
      </c>
      <c r="R629">
        <f t="shared" si="183"/>
        <v>9.999999999999999E-06</v>
      </c>
      <c r="S629">
        <f t="shared" si="184"/>
        <v>0</v>
      </c>
      <c r="T629">
        <f t="shared" si="185"/>
        <v>1.0000000000000003E-05</v>
      </c>
    </row>
    <row r="630" ht="12.75">
      <c r="V630" s="41"/>
    </row>
    <row r="631" ht="12.75">
      <c r="V631" s="41"/>
    </row>
    <row r="632" ht="12.75">
      <c r="V632" s="41"/>
    </row>
    <row r="633" ht="12.75">
      <c r="V633" s="41"/>
    </row>
    <row r="634" ht="12.75">
      <c r="V634" s="41"/>
    </row>
    <row r="635" ht="12.75">
      <c r="V635" s="41"/>
    </row>
    <row r="636" ht="12.75">
      <c r="V636" s="41"/>
    </row>
    <row r="637" ht="12.75">
      <c r="V637" s="41"/>
    </row>
    <row r="638" ht="12.75">
      <c r="V638" s="41"/>
    </row>
    <row r="639" ht="12.75">
      <c r="V639" s="41"/>
    </row>
    <row r="640" ht="12.75">
      <c r="V640" s="41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08"/>
  <sheetViews>
    <sheetView workbookViewId="0" topLeftCell="A1">
      <selection activeCell="A1" sqref="A1"/>
    </sheetView>
  </sheetViews>
  <sheetFormatPr defaultColWidth="9.140625" defaultRowHeight="12.75"/>
  <cols>
    <col min="1" max="1" width="17.421875" style="0" bestFit="1" customWidth="1"/>
    <col min="2" max="2" width="12.421875" style="0" bestFit="1" customWidth="1"/>
  </cols>
  <sheetData>
    <row r="1" spans="2:8" ht="12.75">
      <c r="B1" t="s">
        <v>87</v>
      </c>
      <c r="C1">
        <f>1/12</f>
        <v>0.08333333333333333</v>
      </c>
      <c r="D1" t="s">
        <v>70</v>
      </c>
      <c r="E1">
        <f>1/86400</f>
        <v>1.1574074074074073E-05</v>
      </c>
      <c r="G1" t="s">
        <v>145</v>
      </c>
      <c r="H1">
        <f>231/12^3</f>
        <v>0.13368055555555555</v>
      </c>
    </row>
    <row r="2" spans="2:11" ht="12.75">
      <c r="B2" t="s">
        <v>88</v>
      </c>
      <c r="C2">
        <v>1</v>
      </c>
      <c r="D2" t="s">
        <v>69</v>
      </c>
      <c r="E2">
        <f>1/1440</f>
        <v>0.0006944444444444445</v>
      </c>
      <c r="G2" t="s">
        <v>146</v>
      </c>
      <c r="H2">
        <f>1000/30.4^3</f>
        <v>0.03559420104971571</v>
      </c>
      <c r="J2" s="1"/>
      <c r="K2" s="1"/>
    </row>
    <row r="3" spans="2:10" ht="12.75">
      <c r="B3" t="s">
        <v>89</v>
      </c>
      <c r="C3">
        <f>1/0.3048</f>
        <v>3.280839895013123</v>
      </c>
      <c r="D3" t="s">
        <v>68</v>
      </c>
      <c r="E3">
        <f>1/24</f>
        <v>0.041666666666666664</v>
      </c>
      <c r="G3" t="s">
        <v>147</v>
      </c>
      <c r="H3">
        <f>1/12^3</f>
        <v>0.0005787037037037037</v>
      </c>
      <c r="J3" s="1"/>
    </row>
    <row r="4" spans="2:10" ht="12.75">
      <c r="B4" t="s">
        <v>81</v>
      </c>
      <c r="C4">
        <f>C3/100</f>
        <v>0.03280839895013123</v>
      </c>
      <c r="D4" t="s">
        <v>71</v>
      </c>
      <c r="E4">
        <v>1</v>
      </c>
      <c r="J4" s="1"/>
    </row>
    <row r="5" spans="2:3" ht="12.75">
      <c r="B5" t="s">
        <v>82</v>
      </c>
      <c r="C5">
        <f>C4/10</f>
        <v>0.0032808398950131233</v>
      </c>
    </row>
    <row r="6" spans="2:3" ht="12.75">
      <c r="B6" t="s">
        <v>95</v>
      </c>
      <c r="C6">
        <v>2.31</v>
      </c>
    </row>
    <row r="7" ht="12.75">
      <c r="M7" s="41"/>
    </row>
    <row r="8" spans="2:13" ht="12.75">
      <c r="B8" s="1" t="s">
        <v>90</v>
      </c>
      <c r="C8" t="str">
        <f>CONCATENATE('DEFAULT PROPERTIES and SETTINGS'!$D$5,"²/",'DEFAULT PROPERTIES and SETTINGS'!$D$6)</f>
        <v>Feet²/Day</v>
      </c>
      <c r="D8" t="str">
        <f>CONCATENATE('DEFAULT PROPERTIES and SETTINGS'!$D$5,"/",'DEFAULT PROPERTIES and SETTINGS'!$D$6)</f>
        <v>Feet/Day</v>
      </c>
      <c r="M8" s="41"/>
    </row>
    <row r="9" spans="2:13" ht="12.75">
      <c r="B9" t="s">
        <v>91</v>
      </c>
      <c r="C9">
        <f>VLOOKUP('DEFAULT PROPERTIES and SETTINGS'!$D$6,COMPUTATION!$D$1:$E$4,2,0)/VLOOKUP('DEFAULT PROPERTIES and SETTINGS'!$D$5,COMPUTATION!$B$1:$C$5,2,0)^2</f>
        <v>1</v>
      </c>
      <c r="D9">
        <f>VLOOKUP('DEFAULT PROPERTIES and SETTINGS'!$D$6,COMPUTATION!$D$1:$E$4,2,0)/VLOOKUP('DEFAULT PROPERTIES and SETTINGS'!$D$5,COMPUTATION!$B$1:$C$5,2,0)</f>
        <v>1</v>
      </c>
      <c r="F9" t="str">
        <f>DATA!C5</f>
        <v>Type:</v>
      </c>
      <c r="G9" t="str">
        <f>DATA!D5</f>
        <v>AIR</v>
      </c>
      <c r="M9" s="41"/>
    </row>
    <row r="10" spans="6:13" ht="12.75">
      <c r="F10" t="str">
        <f>DATA!C6</f>
        <v>LENGTH</v>
      </c>
      <c r="G10">
        <f>DATA!D6</f>
        <v>1.3</v>
      </c>
      <c r="H10" t="str">
        <f>DATA!E6</f>
        <v>Feet</v>
      </c>
      <c r="M10" s="41"/>
    </row>
    <row r="11" spans="1:13" ht="12.75">
      <c r="A11" t="str">
        <f>OUTPUT!A5</f>
        <v>Casing dia. (dc)</v>
      </c>
      <c r="B11">
        <f>OUTPUT!B5</f>
        <v>4</v>
      </c>
      <c r="C11" t="str">
        <f>OUTPUT!C5</f>
        <v>Inch</v>
      </c>
      <c r="F11" t="str">
        <f>DATA!C7</f>
        <v> </v>
      </c>
      <c r="G11">
        <f>DATA!D7</f>
        <v>0</v>
      </c>
      <c r="H11">
        <f>DATA!E7</f>
        <v>0</v>
      </c>
      <c r="M11" s="41"/>
    </row>
    <row r="12" spans="1:13" ht="12.75">
      <c r="A12" t="str">
        <f>OUTPUT!A6</f>
        <v>Annulus dia. (dw)</v>
      </c>
      <c r="B12">
        <f>OUTPUT!B6</f>
        <v>4</v>
      </c>
      <c r="C12" t="str">
        <f>OUTPUT!C6</f>
        <v>Inch</v>
      </c>
      <c r="F12" t="s">
        <v>156</v>
      </c>
      <c r="G12">
        <f>IF(G9=DATA!$AC$34,COMPUTATION!G11*0.5*VLOOKUP(COMPUTATION!H11,COMPUTATION!$B$1:$C$6,2,0)/COMPUTATION!$B$37,1)</f>
        <v>1</v>
      </c>
      <c r="M12" s="41"/>
    </row>
    <row r="13" spans="1:13" ht="15.75">
      <c r="A13" t="str">
        <f>OUTPUT!A7</f>
        <v>Depths to:</v>
      </c>
      <c r="F13" s="9" t="s">
        <v>157</v>
      </c>
      <c r="G13">
        <f>IF(F10=DATA!$AD$35,G10*VLOOKUP(H10,$G$1:$H$3,2,0)/B37^2/PI(),G10*VLOOKUP(H10,$B$1:$C$6,2,0))</f>
        <v>1.3</v>
      </c>
      <c r="H13" t="s">
        <v>155</v>
      </c>
      <c r="M13" s="41"/>
    </row>
    <row r="14" spans="1:13" ht="15.75">
      <c r="A14" t="str">
        <f>OUTPUT!A8</f>
        <v>water level (DTW)</v>
      </c>
      <c r="B14">
        <f>OUTPUT!B8</f>
        <v>30</v>
      </c>
      <c r="C14" t="str">
        <f>OUTPUT!C8</f>
        <v>Feet</v>
      </c>
      <c r="F14" s="9" t="s">
        <v>144</v>
      </c>
      <c r="G14">
        <f>G13*G12^2</f>
        <v>1.3</v>
      </c>
      <c r="H14" t="s">
        <v>155</v>
      </c>
      <c r="M14" s="41"/>
    </row>
    <row r="15" spans="1:13" ht="15.75">
      <c r="A15" t="str">
        <f>OUTPUT!A9</f>
        <v>Top of Aquifer </v>
      </c>
      <c r="B15">
        <f>OUTPUT!B9</f>
        <v>40</v>
      </c>
      <c r="C15" t="str">
        <f>OUTPUT!C9</f>
        <v>Feet</v>
      </c>
      <c r="F15" s="9" t="s">
        <v>158</v>
      </c>
      <c r="G15" s="4">
        <f>VLOOKUP(H14,$B$1:$C$6,2,0)/VLOOKUP('DEFAULT PROPERTIES and SETTINGS'!$D$5,$B$1:$C$6,2,0)*G14</f>
        <v>1.3</v>
      </c>
      <c r="H15" t="str">
        <f>'DEFAULT PROPERTIES and SETTINGS'!$D$5</f>
        <v>Feet</v>
      </c>
      <c r="M15" s="41"/>
    </row>
    <row r="16" spans="1:13" ht="12.75">
      <c r="A16" t="str">
        <f>OUTPUT!A10</f>
        <v>Base of Aquifer </v>
      </c>
      <c r="B16">
        <f>OUTPUT!B10</f>
        <v>180</v>
      </c>
      <c r="C16" t="str">
        <f>OUTPUT!C10</f>
        <v>Feet</v>
      </c>
      <c r="F16" s="9" t="s">
        <v>160</v>
      </c>
      <c r="G16">
        <f>ABS(G15-B30)/AVERAGE(G15,B30)</f>
        <v>0.050473186119874044</v>
      </c>
      <c r="M16" s="41"/>
    </row>
    <row r="17" spans="1:13" ht="12.75">
      <c r="A17" t="str">
        <f>OUTPUT!A11</f>
        <v>Annular Fill:</v>
      </c>
      <c r="M17" s="41"/>
    </row>
    <row r="18" spans="1:13" ht="12.75">
      <c r="A18" t="str">
        <f>OUTPUT!A12</f>
        <v>across  screen --</v>
      </c>
      <c r="B18" t="str">
        <f>OUTPUT!B12</f>
        <v>Open Hole</v>
      </c>
      <c r="C18">
        <f>OUTPUT!C12</f>
        <v>0</v>
      </c>
      <c r="M18" s="41"/>
    </row>
    <row r="19" spans="1:13" ht="12.75">
      <c r="A19" t="str">
        <f>OUTPUT!A13</f>
        <v>above screen --</v>
      </c>
      <c r="B19" t="str">
        <f>OUTPUT!B13</f>
        <v>Cement</v>
      </c>
      <c r="C19">
        <f>OUTPUT!C13</f>
        <v>0</v>
      </c>
      <c r="M19" s="41"/>
    </row>
    <row r="20" spans="1:13" ht="12.75">
      <c r="A20" t="str">
        <f>OUTPUT!A14</f>
        <v>Aquifer Material --</v>
      </c>
      <c r="B20" t="str">
        <f>OUTPUT!B14</f>
        <v>Fractured Igneous and Metamorphic Rock</v>
      </c>
      <c r="C20">
        <f>OUTPUT!C14</f>
        <v>0</v>
      </c>
      <c r="M20" s="41"/>
    </row>
    <row r="21" ht="12.75">
      <c r="M21" s="41"/>
    </row>
    <row r="22" ht="12.75">
      <c r="M22" s="41"/>
    </row>
    <row r="23" spans="1:13" ht="12.75">
      <c r="A23" t="s">
        <v>105</v>
      </c>
      <c r="B23">
        <f>B16-B15</f>
        <v>140</v>
      </c>
      <c r="C23" t="str">
        <f>C16</f>
        <v>Feet</v>
      </c>
      <c r="M23" s="41"/>
    </row>
    <row r="24" spans="1:13" ht="12.75">
      <c r="A24" t="s">
        <v>123</v>
      </c>
      <c r="B24" s="2">
        <f>B16-B14</f>
        <v>150</v>
      </c>
      <c r="C24" t="str">
        <f>C23</f>
        <v>Feet</v>
      </c>
      <c r="M24" s="41"/>
    </row>
    <row r="25" spans="1:13" ht="12.75">
      <c r="A25" t="s">
        <v>124</v>
      </c>
      <c r="B25" s="2">
        <f>IF(B23&lt;B24,B23,B24)</f>
        <v>140</v>
      </c>
      <c r="C25" t="str">
        <f>C24</f>
        <v>Feet</v>
      </c>
      <c r="M25" s="41"/>
    </row>
    <row r="26" spans="1:13" ht="12.75">
      <c r="A26" t="s">
        <v>135</v>
      </c>
      <c r="B26" s="2">
        <f>B25/VLOOKUP($C$26,$B$1:$C$6,2,0)</f>
        <v>140</v>
      </c>
      <c r="C26" t="str">
        <f>'DEFAULT PROPERTIES and SETTINGS'!D5</f>
        <v>Feet</v>
      </c>
      <c r="E26" s="42">
        <f>INT(LOG(B26))</f>
        <v>2</v>
      </c>
      <c r="M26" s="41"/>
    </row>
    <row r="27" spans="2:13" ht="12.75">
      <c r="B27" s="42">
        <f>INT(B26/10^(E26-'DEFAULT PROPERTIES and SETTINGS'!$D$2)+0.5)*10^(E26-'DEFAULT PROPERTIES and SETTINGS'!$D$2)</f>
        <v>140</v>
      </c>
      <c r="C27" s="4" t="str">
        <f>C26</f>
        <v>Feet</v>
      </c>
      <c r="M27" s="41"/>
    </row>
    <row r="28" ht="12.75">
      <c r="M28" s="41"/>
    </row>
    <row r="29" spans="1:13" ht="12.75">
      <c r="A29" t="str">
        <f>DATA!J1</f>
        <v>y0 =</v>
      </c>
      <c r="B29" s="4">
        <f>ABS(DATA!K1)</f>
        <v>1.2359999999999998</v>
      </c>
      <c r="C29" t="str">
        <f>DATA!L1</f>
        <v>Feet</v>
      </c>
      <c r="M29" s="41"/>
    </row>
    <row r="30" spans="1:13" ht="12.75">
      <c r="A30" t="s">
        <v>100</v>
      </c>
      <c r="B30" s="4">
        <f>VLOOKUP(C29,$B$1:$C$6,2,0)/VLOOKUP('DEFAULT PROPERTIES and SETTINGS'!$D$5,$B$1:$C$6,2,0)*B29</f>
        <v>1.2359999999999998</v>
      </c>
      <c r="C30" t="str">
        <f>'DEFAULT PROPERTIES and SETTINGS'!$D$5</f>
        <v>Feet</v>
      </c>
      <c r="M30" s="41"/>
    </row>
    <row r="31" ht="12.75">
      <c r="M31" s="41"/>
    </row>
    <row r="32" spans="1:13" ht="12.75">
      <c r="A32" t="s">
        <v>127</v>
      </c>
      <c r="B32" s="26">
        <f>OUTPUT!F5</f>
        <v>1</v>
      </c>
      <c r="M32" s="41"/>
    </row>
    <row r="33" ht="12.75">
      <c r="M33" s="41"/>
    </row>
    <row r="34" spans="2:13" ht="12.75">
      <c r="B34" s="40" t="s">
        <v>109</v>
      </c>
      <c r="C34" s="40" t="s">
        <v>110</v>
      </c>
      <c r="M34" s="41"/>
    </row>
    <row r="35" spans="1:13" ht="12.75">
      <c r="A35" s="24" t="s">
        <v>108</v>
      </c>
      <c r="B35" s="34">
        <v>0.0021379620895022318</v>
      </c>
      <c r="C35" s="24">
        <v>0.425</v>
      </c>
      <c r="M35" s="41"/>
    </row>
    <row r="36" spans="2:13" ht="12.75">
      <c r="B36" s="33"/>
      <c r="M36" s="41"/>
    </row>
    <row r="37" spans="1:13" ht="12.75">
      <c r="A37" t="s">
        <v>14</v>
      </c>
      <c r="B37">
        <f>B11*0.5*VLOOKUP(C11,$B$1:$C$5,2,0)</f>
        <v>0.16666666666666666</v>
      </c>
      <c r="C37" t="s">
        <v>15</v>
      </c>
      <c r="M37" s="41"/>
    </row>
    <row r="38" spans="1:13" ht="12.75">
      <c r="A38" t="s">
        <v>16</v>
      </c>
      <c r="B38">
        <f>B12*0.5*VLOOKUP(C12,$B$1:$C$5,2,0)</f>
        <v>0.16666666666666666</v>
      </c>
      <c r="C38" t="s">
        <v>15</v>
      </c>
      <c r="M38" s="41"/>
    </row>
    <row r="39" spans="2:13" ht="12.75">
      <c r="B39" s="1"/>
      <c r="C39" s="4"/>
      <c r="M39" s="41"/>
    </row>
    <row r="40" spans="1:13" ht="12.75">
      <c r="A40" t="s">
        <v>128</v>
      </c>
      <c r="B40" s="33">
        <f>VLOOKUP(1-B32/2,DATA!$O$11:$P$610,2)</f>
        <v>0.003148148148142127</v>
      </c>
      <c r="C40" t="s">
        <v>129</v>
      </c>
      <c r="M40" s="41"/>
    </row>
    <row r="41" spans="1:13" ht="12.75">
      <c r="A41" t="s">
        <v>130</v>
      </c>
      <c r="B41" s="33">
        <f>B40*100</f>
        <v>0.3148148148142127</v>
      </c>
      <c r="M41" s="41"/>
    </row>
    <row r="42" ht="12.75">
      <c r="M42" s="41"/>
    </row>
    <row r="43" spans="1:13" ht="12.75">
      <c r="A43" t="s">
        <v>111</v>
      </c>
      <c r="B43" s="1">
        <f>10^(-10*(1-C35))</f>
        <v>1.7782794100389193E-06</v>
      </c>
      <c r="C43" t="s">
        <v>107</v>
      </c>
      <c r="M43" s="41"/>
    </row>
    <row r="44" spans="1:13" ht="12.75">
      <c r="A44" t="s">
        <v>106</v>
      </c>
      <c r="B44">
        <f>B43*B37^2/B38^2</f>
        <v>1.7782794100389193E-06</v>
      </c>
      <c r="C44" t="s">
        <v>107</v>
      </c>
      <c r="M44" s="41"/>
    </row>
    <row r="45" spans="2:13" ht="12.75">
      <c r="B45" s="79"/>
      <c r="C45" s="79"/>
      <c r="D45" s="79"/>
      <c r="E45" s="79"/>
      <c r="F45" s="79"/>
      <c r="G45" s="79"/>
      <c r="H45" s="79"/>
      <c r="I45" s="79"/>
      <c r="J45" s="79"/>
      <c r="M45" s="41"/>
    </row>
    <row r="46" spans="1:13" ht="12.75">
      <c r="A46" t="s">
        <v>132</v>
      </c>
      <c r="B46" s="80">
        <f>B41/B35</f>
        <v>147.24995188642893</v>
      </c>
      <c r="C46" s="42" t="s">
        <v>133</v>
      </c>
      <c r="D46" s="79"/>
      <c r="E46" s="79"/>
      <c r="F46" s="79"/>
      <c r="G46" s="79"/>
      <c r="H46" s="79"/>
      <c r="I46" s="79"/>
      <c r="J46" s="79"/>
      <c r="M46" s="41"/>
    </row>
    <row r="47" spans="1:13" ht="12.75">
      <c r="A47" t="s">
        <v>134</v>
      </c>
      <c r="B47" s="80">
        <f>B46*$C$9</f>
        <v>147.24995188642893</v>
      </c>
      <c r="C47" s="81" t="str">
        <f>C8</f>
        <v>Feet²/Day</v>
      </c>
      <c r="D47" s="79"/>
      <c r="E47" s="42">
        <f>INT(LOG(B47))</f>
        <v>2</v>
      </c>
      <c r="F47" s="79"/>
      <c r="G47" s="79"/>
      <c r="H47" s="79"/>
      <c r="I47" s="79"/>
      <c r="J47" s="79"/>
      <c r="M47" s="41"/>
    </row>
    <row r="48" spans="1:13" ht="12.75">
      <c r="A48" t="s">
        <v>132</v>
      </c>
      <c r="B48" s="42">
        <f>INT(B47/10^(E47-'DEFAULT PROPERTIES and SETTINGS'!$D$2)+0.5)*10^(E47-'DEFAULT PROPERTIES and SETTINGS'!$D$2)</f>
        <v>150</v>
      </c>
      <c r="C48" s="81" t="str">
        <f>C47</f>
        <v>Feet²/Day</v>
      </c>
      <c r="D48" s="79"/>
      <c r="E48" s="79"/>
      <c r="F48" s="79"/>
      <c r="G48" s="79"/>
      <c r="H48" s="79"/>
      <c r="I48" s="79"/>
      <c r="J48" s="79"/>
      <c r="M48" s="41"/>
    </row>
    <row r="49" spans="2:13" ht="12.75">
      <c r="B49" s="79"/>
      <c r="C49" s="79"/>
      <c r="D49" s="42"/>
      <c r="E49" s="79"/>
      <c r="F49" s="79"/>
      <c r="G49" s="79"/>
      <c r="H49" s="79"/>
      <c r="I49" s="79"/>
      <c r="J49" s="79"/>
      <c r="M49" s="41"/>
    </row>
    <row r="50" spans="1:13" ht="12.75">
      <c r="A50" s="3"/>
      <c r="B50" s="79"/>
      <c r="C50" s="79"/>
      <c r="D50" s="79"/>
      <c r="E50" s="79"/>
      <c r="F50" s="79"/>
      <c r="G50" s="79"/>
      <c r="H50" s="79"/>
      <c r="I50" s="79"/>
      <c r="J50" s="79"/>
      <c r="M50" s="41"/>
    </row>
    <row r="51" spans="1:13" ht="12.75">
      <c r="A51" s="3" t="s">
        <v>17</v>
      </c>
      <c r="B51" s="80">
        <f>B48/B27</f>
        <v>1.0714285714285714</v>
      </c>
      <c r="C51" s="82" t="str">
        <f>D8</f>
        <v>Feet/Day</v>
      </c>
      <c r="D51" s="42"/>
      <c r="E51" s="42">
        <f>INT(LOG(B51))</f>
        <v>0</v>
      </c>
      <c r="F51" s="79"/>
      <c r="G51" s="79"/>
      <c r="H51" s="80"/>
      <c r="I51" s="80"/>
      <c r="J51" s="42"/>
      <c r="K51" s="42"/>
      <c r="M51" s="41"/>
    </row>
    <row r="52" spans="1:13" ht="12.75">
      <c r="A52" s="3" t="s">
        <v>17</v>
      </c>
      <c r="B52" s="42">
        <f>INT(B51/10^(E51-'DEFAULT PROPERTIES and SETTINGS'!$D$2)+0.5)*10^(E51-'DEFAULT PROPERTIES and SETTINGS'!$D$2)</f>
        <v>1.1</v>
      </c>
      <c r="C52" s="83" t="str">
        <f>C51</f>
        <v>Feet/Day</v>
      </c>
      <c r="D52" s="79"/>
      <c r="E52" s="79"/>
      <c r="F52" s="79"/>
      <c r="G52" s="56"/>
      <c r="H52" s="80"/>
      <c r="I52" s="79"/>
      <c r="J52" s="83"/>
      <c r="M52" s="41"/>
    </row>
    <row r="53" spans="2:13" ht="12.75">
      <c r="B53" s="80"/>
      <c r="C53" s="42"/>
      <c r="D53" s="79"/>
      <c r="E53" s="79"/>
      <c r="F53" s="79"/>
      <c r="G53" s="56"/>
      <c r="H53" s="79"/>
      <c r="I53" s="79"/>
      <c r="J53" s="79"/>
      <c r="M53" s="41"/>
    </row>
    <row r="54" spans="1:13" ht="12.75">
      <c r="A54" t="str">
        <f>VLOOKUP(1,$A$56:$B$58,2,0)</f>
        <v>S &lt; specific storage of water * thickness.</v>
      </c>
      <c r="B54" s="3"/>
      <c r="C54" s="2"/>
      <c r="G54" s="10"/>
      <c r="M54" s="41"/>
    </row>
    <row r="55" spans="2:13" ht="12.75">
      <c r="B55" t="s">
        <v>136</v>
      </c>
      <c r="C55" s="3">
        <f>0.0000011*B27</f>
        <v>0.000154</v>
      </c>
      <c r="E55" s="11"/>
      <c r="M55" s="41"/>
    </row>
    <row r="56" spans="1:13" ht="12.75">
      <c r="A56">
        <f>IF($B$44&lt;$C$55,1+A55,A55)</f>
        <v>1</v>
      </c>
      <c r="B56" t="s">
        <v>138</v>
      </c>
      <c r="E56" s="12"/>
      <c r="M56" s="41"/>
    </row>
    <row r="57" spans="1:13" ht="12.75">
      <c r="A57">
        <f>IF($B$44&gt;G57*$C$55,1+A56,A56)</f>
        <v>1</v>
      </c>
      <c r="B57" t="s">
        <v>139</v>
      </c>
      <c r="G57">
        <v>10</v>
      </c>
      <c r="M57" s="41"/>
    </row>
    <row r="58" spans="1:13" ht="12.75">
      <c r="A58">
        <f>A57+1</f>
        <v>2</v>
      </c>
      <c r="B58" s="32" t="s">
        <v>137</v>
      </c>
      <c r="M58" s="41"/>
    </row>
    <row r="59" ht="12.75">
      <c r="M59" s="41"/>
    </row>
    <row r="60" ht="12.75">
      <c r="M60" s="41"/>
    </row>
    <row r="61" spans="1:13" ht="13.5" thickBot="1">
      <c r="A61" s="84" t="s">
        <v>141</v>
      </c>
      <c r="B61" s="84"/>
      <c r="C61" s="85"/>
      <c r="D61" s="86"/>
      <c r="E61" s="84"/>
      <c r="F61" s="84"/>
      <c r="G61" s="87"/>
      <c r="H61" s="84"/>
      <c r="M61" s="41"/>
    </row>
    <row r="62" spans="1:13" ht="12.75">
      <c r="A62" s="23" t="str">
        <f>VLOOKUP(1,A65:B76,2,FALSE)</f>
        <v>Input is consistent.  </v>
      </c>
      <c r="C62" s="11"/>
      <c r="D62" s="12"/>
      <c r="G62" s="10"/>
      <c r="M62" s="41"/>
    </row>
    <row r="63" spans="1:13" ht="12.75">
      <c r="A63" s="10"/>
      <c r="B63" s="10"/>
      <c r="C63" s="12"/>
      <c r="D63" s="12"/>
      <c r="G63" s="10"/>
      <c r="M63" s="41"/>
    </row>
    <row r="64" spans="1:13" ht="12.75">
      <c r="A64" s="10" t="s">
        <v>53</v>
      </c>
      <c r="B64" s="10" t="s">
        <v>54</v>
      </c>
      <c r="G64" s="10"/>
      <c r="M64" s="41"/>
    </row>
    <row r="65" spans="1:13" ht="12.75">
      <c r="A65" s="10">
        <f>IF(B16&lt;B14,1,0)</f>
        <v>0</v>
      </c>
      <c r="B65" s="13" t="s">
        <v>18</v>
      </c>
      <c r="G65" s="10"/>
      <c r="M65" s="41"/>
    </row>
    <row r="66" spans="1:13" ht="12.75">
      <c r="A66" s="10">
        <f>IF(B37&gt;B38,A65+1,A65)</f>
        <v>0</v>
      </c>
      <c r="B66" s="13" t="s">
        <v>19</v>
      </c>
      <c r="G66" s="10"/>
      <c r="M66" s="41"/>
    </row>
    <row r="67" spans="1:13" ht="12.75">
      <c r="A67" s="10">
        <f>IF(H67&lt;G67,A66+1,A66)</f>
        <v>0</v>
      </c>
      <c r="B67" s="21" t="str">
        <f>CONCATENATE("Slug discrepancy of ",G67,"% is greater than maximum of ",H67,"%")</f>
        <v>Slug discrepancy of 5% is greater than maximum of 20%</v>
      </c>
      <c r="G67" s="103">
        <f>INT(G16*100+0.5)</f>
        <v>5</v>
      </c>
      <c r="H67" s="30">
        <f>INT('DEFAULT PROPERTIES and SETTINGS'!D9*100+0.5)</f>
        <v>20</v>
      </c>
      <c r="M67" s="41"/>
    </row>
    <row r="68" spans="1:13" ht="12.75">
      <c r="A68" s="10">
        <f>IF(B25&lt;F68,A67+1,A67)</f>
        <v>0</v>
      </c>
      <c r="B68" s="21" t="str">
        <f>CONCATENATE("Screen length is less than ",F68," ",C25)</f>
        <v>Screen length is less than 0.1 Feet</v>
      </c>
      <c r="F68">
        <v>0.1</v>
      </c>
      <c r="G68" s="10"/>
      <c r="M68" s="41"/>
    </row>
    <row r="69" spans="1:13" ht="12.75">
      <c r="A69" s="10">
        <f>IF($B$52&lt;F69,A68+1,A68)</f>
        <v>0</v>
      </c>
      <c r="B69" s="21" t="str">
        <f>CONCATENATE("K= ",$B$52," is less than extreme minimum of ",H69," for ",$B$20)</f>
        <v>K= 1.1 is less than extreme minimum of 0.001 for Fractured Igneous and Metamorphic Rock</v>
      </c>
      <c r="F69" s="30">
        <f>VLOOKUP($B$20,'DEFAULT PROPERTIES and SETTINGS'!$D$14:$F$45,2,0)*$D$9</f>
        <v>0.001</v>
      </c>
      <c r="G69" s="42">
        <f>INT(LOG(F69))</f>
        <v>-3</v>
      </c>
      <c r="H69" s="42">
        <f>INT(F69/10^(G69-'DEFAULT PROPERTIES and SETTINGS'!$D$2)+0.5)*10^(G69-'DEFAULT PROPERTIES and SETTINGS'!$D$2)</f>
        <v>0.001</v>
      </c>
      <c r="M69" s="41"/>
    </row>
    <row r="70" spans="1:13" ht="12.75">
      <c r="A70" s="10">
        <f>IF($B$52&gt;F70,A69+1,A69)</f>
        <v>0</v>
      </c>
      <c r="B70" s="21" t="str">
        <f>CONCATENATE("K= ",$B$52," is greater than extreme maximum of ",H70," for ",$B$20)</f>
        <v>K= 1.1 is greater than extreme maximum of 100 for Fractured Igneous and Metamorphic Rock</v>
      </c>
      <c r="F70" s="30">
        <f>VLOOKUP($B$20,'DEFAULT PROPERTIES and SETTINGS'!$D$14:$H$45,5,0)*$D$9</f>
        <v>100</v>
      </c>
      <c r="G70" s="42">
        <f>INT(LOG(F70))</f>
        <v>2</v>
      </c>
      <c r="H70" s="42">
        <f>INT(F70/10^(G70-'DEFAULT PROPERTIES and SETTINGS'!$D$2)+0.5)*10^(G70-'DEFAULT PROPERTIES and SETTINGS'!$D$2)</f>
        <v>100</v>
      </c>
      <c r="M70" s="41"/>
    </row>
    <row r="71" spans="1:13" ht="12.75">
      <c r="A71" s="10">
        <f>A70+1</f>
        <v>1</v>
      </c>
      <c r="B71" s="22" t="s">
        <v>20</v>
      </c>
      <c r="G71" s="10"/>
      <c r="M71" s="41"/>
    </row>
    <row r="72" spans="7:13" ht="12.75">
      <c r="G72" s="10"/>
      <c r="M72" s="41"/>
    </row>
    <row r="73" spans="7:13" ht="12.75">
      <c r="G73" s="10"/>
      <c r="M73" s="41"/>
    </row>
    <row r="74" spans="2:13" ht="12.75">
      <c r="B74" s="22" t="s">
        <v>21</v>
      </c>
      <c r="M74" s="41"/>
    </row>
    <row r="75" spans="2:13" ht="12.75">
      <c r="B75" s="22" t="s">
        <v>20</v>
      </c>
      <c r="M75" s="41"/>
    </row>
    <row r="76" ht="12.75">
      <c r="M76" s="41"/>
    </row>
    <row r="77" ht="12.75">
      <c r="M77" s="41"/>
    </row>
    <row r="78" ht="12.75">
      <c r="M78" s="41"/>
    </row>
    <row r="79" spans="1:13" ht="13.5" thickBot="1">
      <c r="A79" s="84" t="s">
        <v>142</v>
      </c>
      <c r="B79" s="84"/>
      <c r="C79" s="85"/>
      <c r="D79" s="86"/>
      <c r="E79" s="84"/>
      <c r="F79" s="84"/>
      <c r="G79" s="87"/>
      <c r="H79" s="84"/>
      <c r="M79" s="41"/>
    </row>
    <row r="80" spans="1:13" ht="12.75">
      <c r="A80" s="23">
        <f>VLOOKUP(1,A83:B94,2,FALSE)</f>
      </c>
      <c r="C80" s="11"/>
      <c r="D80" s="12"/>
      <c r="G80" s="10"/>
      <c r="M80" s="41"/>
    </row>
    <row r="81" ht="12.75">
      <c r="M81" s="41"/>
    </row>
    <row r="82" spans="1:13" ht="12.75">
      <c r="A82" s="10" t="s">
        <v>53</v>
      </c>
      <c r="B82" s="10" t="s">
        <v>54</v>
      </c>
      <c r="G82" s="10"/>
      <c r="M82" s="41"/>
    </row>
    <row r="83" spans="1:13" ht="12.75">
      <c r="A83" s="10">
        <v>0</v>
      </c>
      <c r="B83" s="13"/>
      <c r="G83" s="10"/>
      <c r="M83" s="41"/>
    </row>
    <row r="84" spans="1:13" ht="12.75">
      <c r="A84" s="10">
        <f>IF($B$52&lt;F84,A83+1,A83)</f>
        <v>0</v>
      </c>
      <c r="B84" s="21" t="str">
        <f>CONCATENATE("K= ",$B$52," is less than likely minimum of ",H84," for ",$B$20)</f>
        <v>K= 1.1 is less than likely minimum of 0.05 for Fractured Igneous and Metamorphic Rock</v>
      </c>
      <c r="F84" s="30">
        <f>VLOOKUP($B$20,'DEFAULT PROPERTIES and SETTINGS'!$D$14:$H$45,3,0)*$D$9</f>
        <v>0.05</v>
      </c>
      <c r="G84" s="42">
        <f>INT(LOG(F84))</f>
        <v>-2</v>
      </c>
      <c r="H84" s="42">
        <f>INT(F84/10^(G84-'DEFAULT PROPERTIES and SETTINGS'!$D$2)+0.5)*10^(G84-'DEFAULT PROPERTIES and SETTINGS'!$D$2)</f>
        <v>0.05</v>
      </c>
      <c r="M84" s="41"/>
    </row>
    <row r="85" spans="1:13" ht="12.75">
      <c r="A85" s="10">
        <f>IF($B$52&gt;F85,A84+1,A84)</f>
        <v>0</v>
      </c>
      <c r="B85" s="21" t="str">
        <f>CONCATENATE("K= ",$B$52," is greater than likely maximum of ",H85," for ",$B$20)</f>
        <v>K= 1.1 is greater than likely maximum of 10 for Fractured Igneous and Metamorphic Rock</v>
      </c>
      <c r="F85" s="30">
        <f>VLOOKUP($B$20,'DEFAULT PROPERTIES and SETTINGS'!$D$14:$H$45,4,0)*$D$9</f>
        <v>10</v>
      </c>
      <c r="G85" s="42">
        <f>INT(LOG(F85))</f>
        <v>1</v>
      </c>
      <c r="H85" s="42">
        <f>INT(F85/10^(G85-'DEFAULT PROPERTIES and SETTINGS'!$D$2)+0.5)*10^(G85-'DEFAULT PROPERTIES and SETTINGS'!$D$2)</f>
        <v>10</v>
      </c>
      <c r="M85" s="41"/>
    </row>
    <row r="86" spans="1:13" ht="12.75">
      <c r="A86" s="10">
        <f>A85+1</f>
        <v>1</v>
      </c>
      <c r="B86" s="88" t="s">
        <v>79</v>
      </c>
      <c r="G86" s="10"/>
      <c r="M86" s="41"/>
    </row>
    <row r="87" ht="12.75">
      <c r="M87" s="41"/>
    </row>
    <row r="88" ht="12.75">
      <c r="M88" s="41"/>
    </row>
    <row r="89" ht="12.75">
      <c r="M89" s="41"/>
    </row>
    <row r="90" ht="12.75">
      <c r="M90" s="41"/>
    </row>
    <row r="91" ht="12.75">
      <c r="M91" s="41"/>
    </row>
    <row r="92" ht="12.75">
      <c r="M92" s="41"/>
    </row>
    <row r="93" ht="12.75">
      <c r="M93" s="41"/>
    </row>
    <row r="94" ht="12.75">
      <c r="M94" s="41"/>
    </row>
    <row r="95" ht="12.75">
      <c r="M95" s="41"/>
    </row>
    <row r="96" ht="12.75">
      <c r="M96" s="41"/>
    </row>
    <row r="97" ht="12.75">
      <c r="M97" s="41"/>
    </row>
    <row r="98" ht="12.75">
      <c r="M98" s="41"/>
    </row>
    <row r="99" ht="12.75">
      <c r="M99" s="41"/>
    </row>
    <row r="100" ht="12.75">
      <c r="M100" s="41"/>
    </row>
    <row r="101" ht="12.75">
      <c r="M101" s="41"/>
    </row>
    <row r="102" ht="12.75">
      <c r="M102" s="41"/>
    </row>
    <row r="103" ht="12.75">
      <c r="M103" s="41"/>
    </row>
    <row r="104" ht="12.75">
      <c r="M104" s="41"/>
    </row>
    <row r="105" ht="12.75">
      <c r="M105" s="41"/>
    </row>
    <row r="106" ht="12.75">
      <c r="M106" s="41"/>
    </row>
    <row r="107" ht="12.75">
      <c r="M107" s="41"/>
    </row>
    <row r="108" ht="12.75">
      <c r="M108" s="4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D4" sqref="D4"/>
    </sheetView>
  </sheetViews>
  <sheetFormatPr defaultColWidth="9.140625" defaultRowHeight="12.75"/>
  <cols>
    <col min="1" max="1" width="18.57421875" style="0" customWidth="1"/>
    <col min="3" max="3" width="5.57421875" style="0" customWidth="1"/>
    <col min="4" max="4" width="38.140625" style="0" bestFit="1" customWidth="1"/>
  </cols>
  <sheetData>
    <row r="1" spans="3:4" ht="12.75">
      <c r="C1" s="1" t="s">
        <v>83</v>
      </c>
      <c r="D1" s="35">
        <v>0.98</v>
      </c>
    </row>
    <row r="2" spans="3:4" ht="12.75" hidden="1">
      <c r="C2" s="1" t="s">
        <v>84</v>
      </c>
      <c r="D2" s="35">
        <f>D3-1</f>
        <v>1</v>
      </c>
    </row>
    <row r="3" spans="3:12" ht="12.75">
      <c r="C3" s="1" t="s">
        <v>84</v>
      </c>
      <c r="D3" s="35">
        <v>2</v>
      </c>
      <c r="K3" t="str">
        <f>COMPUTATION!B1</f>
        <v>Inch</v>
      </c>
      <c r="L3" t="str">
        <f>COMPUTATION!D1</f>
        <v>Second</v>
      </c>
    </row>
    <row r="4" spans="3:12" ht="12.75">
      <c r="C4" s="1"/>
      <c r="D4" s="35"/>
      <c r="K4" t="str">
        <f>COMPUTATION!B2</f>
        <v>Feet</v>
      </c>
      <c r="L4" t="str">
        <f>COMPUTATION!D2</f>
        <v>Minute</v>
      </c>
    </row>
    <row r="5" spans="3:12" ht="12.75">
      <c r="C5" s="1" t="s">
        <v>85</v>
      </c>
      <c r="D5" s="14" t="s">
        <v>88</v>
      </c>
      <c r="K5" t="str">
        <f>COMPUTATION!B3</f>
        <v>Meter</v>
      </c>
      <c r="L5" t="str">
        <f>COMPUTATION!D3</f>
        <v>Hour</v>
      </c>
    </row>
    <row r="6" spans="3:12" ht="12.75">
      <c r="C6" s="1" t="s">
        <v>86</v>
      </c>
      <c r="D6" s="14" t="s">
        <v>71</v>
      </c>
      <c r="K6" t="str">
        <f>COMPUTATION!B4</f>
        <v>cm</v>
      </c>
      <c r="L6" t="str">
        <f>COMPUTATION!D4</f>
        <v>Day</v>
      </c>
    </row>
    <row r="7" spans="3:11" ht="12.75">
      <c r="C7" s="1"/>
      <c r="D7" s="14"/>
      <c r="K7" t="str">
        <f>COMPUTATION!B5</f>
        <v>mm</v>
      </c>
    </row>
    <row r="8" spans="3:4" ht="12.75">
      <c r="C8" s="1" t="s">
        <v>94</v>
      </c>
      <c r="D8" s="14">
        <v>65</v>
      </c>
    </row>
    <row r="9" spans="1:4" ht="12.75">
      <c r="A9" s="118" t="s">
        <v>159</v>
      </c>
      <c r="B9" s="118"/>
      <c r="C9" s="118"/>
      <c r="D9" s="102">
        <v>0.2</v>
      </c>
    </row>
    <row r="10" spans="3:4" ht="12.75">
      <c r="C10" s="1"/>
      <c r="D10" s="14"/>
    </row>
    <row r="11" spans="5:10" ht="12.75">
      <c r="E11" s="19" t="s">
        <v>52</v>
      </c>
      <c r="J11" s="19"/>
    </row>
    <row r="12" spans="4:10" ht="12.75">
      <c r="D12" s="20"/>
      <c r="E12" t="s">
        <v>192</v>
      </c>
      <c r="F12" t="s">
        <v>140</v>
      </c>
      <c r="G12" t="s">
        <v>140</v>
      </c>
      <c r="H12" t="s">
        <v>192</v>
      </c>
      <c r="J12" s="19"/>
    </row>
    <row r="13" spans="1:10" ht="13.5" thickBot="1">
      <c r="A13" s="27" t="s">
        <v>57</v>
      </c>
      <c r="B13" s="27" t="s">
        <v>58</v>
      </c>
      <c r="D13" s="28" t="s">
        <v>55</v>
      </c>
      <c r="E13" s="27" t="s">
        <v>32</v>
      </c>
      <c r="F13" s="27" t="s">
        <v>32</v>
      </c>
      <c r="G13" s="27" t="s">
        <v>33</v>
      </c>
      <c r="H13" s="27" t="s">
        <v>33</v>
      </c>
      <c r="I13" s="27" t="s">
        <v>162</v>
      </c>
      <c r="J13" s="104" t="s">
        <v>163</v>
      </c>
    </row>
    <row r="14" spans="1:10" ht="13.5" thickTop="1">
      <c r="A14" s="20" t="s">
        <v>34</v>
      </c>
      <c r="B14" s="1" t="s">
        <v>56</v>
      </c>
      <c r="D14" s="20" t="s">
        <v>34</v>
      </c>
      <c r="E14" s="30">
        <v>90</v>
      </c>
      <c r="F14" s="30">
        <v>300</v>
      </c>
      <c r="G14" s="30">
        <v>3000</v>
      </c>
      <c r="H14" s="30">
        <v>3000</v>
      </c>
      <c r="I14" s="30" t="s">
        <v>164</v>
      </c>
      <c r="J14" s="105" t="s">
        <v>165</v>
      </c>
    </row>
    <row r="15" spans="1:10" ht="12.75">
      <c r="A15" s="20" t="s">
        <v>35</v>
      </c>
      <c r="B15" t="s">
        <v>59</v>
      </c>
      <c r="D15" s="20" t="s">
        <v>166</v>
      </c>
      <c r="E15" s="30">
        <v>1</v>
      </c>
      <c r="F15" s="30">
        <v>30</v>
      </c>
      <c r="G15" s="30">
        <v>300</v>
      </c>
      <c r="H15" s="30">
        <v>300</v>
      </c>
      <c r="I15" s="30" t="s">
        <v>164</v>
      </c>
      <c r="J15" s="19">
        <v>1</v>
      </c>
    </row>
    <row r="16" spans="1:10" ht="12.75">
      <c r="A16" s="20" t="s">
        <v>36</v>
      </c>
      <c r="B16" t="s">
        <v>60</v>
      </c>
      <c r="D16" s="20" t="s">
        <v>35</v>
      </c>
      <c r="E16" s="30">
        <v>50</v>
      </c>
      <c r="F16" s="30">
        <v>70</v>
      </c>
      <c r="G16" s="30">
        <v>300</v>
      </c>
      <c r="H16" s="30">
        <v>300</v>
      </c>
      <c r="I16" s="30" t="s">
        <v>164</v>
      </c>
      <c r="J16" s="105">
        <v>1</v>
      </c>
    </row>
    <row r="17" spans="1:10" ht="12.75">
      <c r="A17" s="20" t="s">
        <v>37</v>
      </c>
      <c r="B17" t="s">
        <v>61</v>
      </c>
      <c r="D17" s="20" t="s">
        <v>36</v>
      </c>
      <c r="E17" s="30">
        <v>1</v>
      </c>
      <c r="F17" s="30">
        <v>20</v>
      </c>
      <c r="G17" s="30">
        <v>70</v>
      </c>
      <c r="H17" s="30">
        <v>200</v>
      </c>
      <c r="I17" s="30" t="s">
        <v>164</v>
      </c>
      <c r="J17" s="105" t="s">
        <v>165</v>
      </c>
    </row>
    <row r="18" spans="1:10" ht="12.75">
      <c r="A18" s="20" t="s">
        <v>61</v>
      </c>
      <c r="D18" s="20" t="s">
        <v>37</v>
      </c>
      <c r="E18" s="30">
        <v>0.05</v>
      </c>
      <c r="F18" s="30">
        <v>3</v>
      </c>
      <c r="G18" s="30">
        <v>20</v>
      </c>
      <c r="H18" s="30">
        <v>20</v>
      </c>
      <c r="I18" s="30" t="s">
        <v>164</v>
      </c>
      <c r="J18" s="105" t="s">
        <v>165</v>
      </c>
    </row>
    <row r="19" spans="4:10" ht="12.75">
      <c r="D19" s="20" t="s">
        <v>167</v>
      </c>
      <c r="E19" s="30">
        <v>2</v>
      </c>
      <c r="F19" s="30">
        <v>30</v>
      </c>
      <c r="G19" s="30">
        <v>200</v>
      </c>
      <c r="H19" s="30">
        <v>800</v>
      </c>
      <c r="I19" s="30" t="s">
        <v>164</v>
      </c>
      <c r="J19" s="19">
        <v>2</v>
      </c>
    </row>
    <row r="20" spans="4:10" ht="12.75">
      <c r="D20" s="20" t="s">
        <v>168</v>
      </c>
      <c r="E20" s="30">
        <v>0.01</v>
      </c>
      <c r="F20" s="30">
        <v>1</v>
      </c>
      <c r="G20" s="30">
        <v>100</v>
      </c>
      <c r="H20" s="30">
        <v>300</v>
      </c>
      <c r="I20" s="30" t="s">
        <v>164</v>
      </c>
      <c r="J20" s="19">
        <v>3</v>
      </c>
    </row>
    <row r="21" spans="4:10" ht="12.75">
      <c r="D21" s="20" t="s">
        <v>169</v>
      </c>
      <c r="E21" s="30">
        <v>0.01</v>
      </c>
      <c r="F21" s="30">
        <v>0.1</v>
      </c>
      <c r="G21" s="30">
        <v>30</v>
      </c>
      <c r="H21" s="30">
        <v>50</v>
      </c>
      <c r="I21" s="30" t="s">
        <v>164</v>
      </c>
      <c r="J21" s="19">
        <v>4</v>
      </c>
    </row>
    <row r="22" spans="4:10" ht="12.75">
      <c r="D22" s="20" t="s">
        <v>38</v>
      </c>
      <c r="E22" s="30">
        <v>0.0003</v>
      </c>
      <c r="F22" s="30">
        <v>0.001</v>
      </c>
      <c r="G22" s="30">
        <v>0.1</v>
      </c>
      <c r="H22" s="30">
        <v>6</v>
      </c>
      <c r="I22" s="30" t="s">
        <v>164</v>
      </c>
      <c r="J22" s="19">
        <v>5</v>
      </c>
    </row>
    <row r="23" spans="4:10" ht="12.75">
      <c r="D23" s="20" t="s">
        <v>39</v>
      </c>
      <c r="E23" s="30">
        <v>3E-07</v>
      </c>
      <c r="F23" s="30">
        <v>0.003</v>
      </c>
      <c r="G23" s="30">
        <v>0.3</v>
      </c>
      <c r="H23" s="30">
        <v>0.6</v>
      </c>
      <c r="I23" s="30" t="s">
        <v>164</v>
      </c>
      <c r="J23" s="105" t="s">
        <v>165</v>
      </c>
    </row>
    <row r="24" spans="4:10" ht="12.75">
      <c r="D24" s="20" t="s">
        <v>170</v>
      </c>
      <c r="E24" s="30">
        <v>0.01</v>
      </c>
      <c r="F24" s="30">
        <v>0.01</v>
      </c>
      <c r="G24" s="30">
        <v>1</v>
      </c>
      <c r="H24" s="30">
        <v>1</v>
      </c>
      <c r="I24" s="30" t="s">
        <v>164</v>
      </c>
      <c r="J24" s="19">
        <v>1</v>
      </c>
    </row>
    <row r="25" spans="4:10" ht="12.75">
      <c r="D25" s="20" t="s">
        <v>40</v>
      </c>
      <c r="E25" s="30">
        <v>1E-06</v>
      </c>
      <c r="F25" s="30">
        <v>1E-05</v>
      </c>
      <c r="G25" s="30">
        <v>0.0001</v>
      </c>
      <c r="H25" s="30">
        <v>0.001</v>
      </c>
      <c r="I25" s="30" t="s">
        <v>164</v>
      </c>
      <c r="J25" s="19" t="s">
        <v>171</v>
      </c>
    </row>
    <row r="26" spans="4:10" ht="12.75">
      <c r="D26" s="20" t="s">
        <v>41</v>
      </c>
      <c r="E26" s="30">
        <v>2E-07</v>
      </c>
      <c r="F26" s="30">
        <v>2E-07</v>
      </c>
      <c r="G26" s="30">
        <v>0.0006</v>
      </c>
      <c r="H26" s="30">
        <v>0.0006</v>
      </c>
      <c r="I26" s="30" t="s">
        <v>172</v>
      </c>
      <c r="J26" s="19">
        <v>5</v>
      </c>
    </row>
    <row r="27" spans="4:10" ht="12.75">
      <c r="D27" s="20" t="s">
        <v>42</v>
      </c>
      <c r="E27" s="30">
        <v>0.3</v>
      </c>
      <c r="F27" s="30">
        <v>10</v>
      </c>
      <c r="G27" s="30">
        <v>1000</v>
      </c>
      <c r="H27" s="30">
        <v>10000</v>
      </c>
      <c r="I27" s="30" t="s">
        <v>172</v>
      </c>
      <c r="J27" s="19" t="s">
        <v>191</v>
      </c>
    </row>
    <row r="28" spans="4:10" ht="12.75">
      <c r="D28" s="20" t="s">
        <v>43</v>
      </c>
      <c r="E28" s="30">
        <v>0.3</v>
      </c>
      <c r="F28" s="30">
        <v>10</v>
      </c>
      <c r="G28" s="30">
        <v>1000</v>
      </c>
      <c r="H28" s="30">
        <v>6000</v>
      </c>
      <c r="I28" s="30" t="s">
        <v>172</v>
      </c>
      <c r="J28" s="19">
        <v>5</v>
      </c>
    </row>
    <row r="29" spans="4:10" ht="12.75">
      <c r="D29" s="20" t="s">
        <v>44</v>
      </c>
      <c r="E29" s="30">
        <v>0.0003</v>
      </c>
      <c r="F29" s="30">
        <v>0.004</v>
      </c>
      <c r="G29" s="30">
        <v>0.1</v>
      </c>
      <c r="H29" s="30">
        <v>2</v>
      </c>
      <c r="I29" s="30" t="s">
        <v>172</v>
      </c>
      <c r="J29" s="19">
        <v>5</v>
      </c>
    </row>
    <row r="30" spans="4:10" ht="12.75">
      <c r="D30" s="20" t="s">
        <v>173</v>
      </c>
      <c r="E30" s="30">
        <v>0.0001</v>
      </c>
      <c r="F30" s="30">
        <v>0.001</v>
      </c>
      <c r="G30" s="30">
        <v>1</v>
      </c>
      <c r="H30" s="30">
        <v>6</v>
      </c>
      <c r="I30" s="30" t="s">
        <v>174</v>
      </c>
      <c r="J30" s="19" t="s">
        <v>175</v>
      </c>
    </row>
    <row r="31" spans="4:10" ht="12.75">
      <c r="D31" s="20" t="s">
        <v>176</v>
      </c>
      <c r="E31" s="30">
        <v>0.001</v>
      </c>
      <c r="F31" s="30">
        <v>1</v>
      </c>
      <c r="G31" s="30">
        <v>10</v>
      </c>
      <c r="H31" s="30">
        <v>80</v>
      </c>
      <c r="I31" s="30" t="s">
        <v>174</v>
      </c>
      <c r="J31" s="19" t="s">
        <v>177</v>
      </c>
    </row>
    <row r="32" spans="4:10" ht="12.75">
      <c r="D32" s="20" t="s">
        <v>45</v>
      </c>
      <c r="E32" s="30">
        <v>1E-06</v>
      </c>
      <c r="F32" s="30">
        <v>1E-05</v>
      </c>
      <c r="G32" s="30">
        <v>0.005</v>
      </c>
      <c r="H32" s="30">
        <v>0.04</v>
      </c>
      <c r="I32" s="30" t="s">
        <v>174</v>
      </c>
      <c r="J32" s="19">
        <v>6</v>
      </c>
    </row>
    <row r="33" spans="4:10" ht="12.75">
      <c r="D33" s="20" t="s">
        <v>178</v>
      </c>
      <c r="E33" s="30">
        <v>3E-09</v>
      </c>
      <c r="F33" s="30">
        <v>1E-06</v>
      </c>
      <c r="G33" s="30">
        <v>1E-05</v>
      </c>
      <c r="H33" s="30">
        <v>3E-05</v>
      </c>
      <c r="I33" s="30" t="s">
        <v>174</v>
      </c>
      <c r="J33" s="19" t="s">
        <v>194</v>
      </c>
    </row>
    <row r="34" spans="4:10" ht="12.75">
      <c r="D34" s="20" t="s">
        <v>46</v>
      </c>
      <c r="E34" s="30">
        <v>1E-07</v>
      </c>
      <c r="F34" s="30">
        <v>1E-07</v>
      </c>
      <c r="G34" s="30">
        <v>0.006</v>
      </c>
      <c r="H34" s="30">
        <v>0.006</v>
      </c>
      <c r="I34" s="30" t="s">
        <v>174</v>
      </c>
      <c r="J34" s="19">
        <v>5</v>
      </c>
    </row>
    <row r="35" spans="4:10" ht="12.75">
      <c r="D35" s="20" t="s">
        <v>47</v>
      </c>
      <c r="E35" s="30">
        <v>1E-08</v>
      </c>
      <c r="F35" s="30">
        <v>1E-07</v>
      </c>
      <c r="G35" s="30">
        <v>0.0001</v>
      </c>
      <c r="H35" s="30">
        <v>1</v>
      </c>
      <c r="I35" s="30" t="s">
        <v>179</v>
      </c>
      <c r="J35" s="19">
        <v>7</v>
      </c>
    </row>
    <row r="36" spans="4:10" ht="12.75">
      <c r="D36" s="20" t="s">
        <v>48</v>
      </c>
      <c r="E36" s="30">
        <v>0.1</v>
      </c>
      <c r="F36" s="30">
        <v>1</v>
      </c>
      <c r="G36" s="30">
        <v>100</v>
      </c>
      <c r="H36" s="30">
        <v>6000</v>
      </c>
      <c r="I36" s="30" t="s">
        <v>179</v>
      </c>
      <c r="J36" s="19">
        <v>5</v>
      </c>
    </row>
    <row r="37" spans="4:10" ht="12.75">
      <c r="D37" s="20" t="s">
        <v>180</v>
      </c>
      <c r="E37" s="30">
        <v>0.001</v>
      </c>
      <c r="F37" s="30">
        <v>0.05</v>
      </c>
      <c r="G37" s="30">
        <v>10</v>
      </c>
      <c r="H37" s="30">
        <v>100</v>
      </c>
      <c r="I37" s="30" t="s">
        <v>179</v>
      </c>
      <c r="J37" s="19">
        <v>1</v>
      </c>
    </row>
    <row r="38" spans="4:10" ht="12.75">
      <c r="D38" s="20" t="s">
        <v>49</v>
      </c>
      <c r="E38" s="30">
        <v>0.1</v>
      </c>
      <c r="F38" s="30">
        <v>1</v>
      </c>
      <c r="G38" s="30">
        <v>10</v>
      </c>
      <c r="H38" s="30">
        <v>20</v>
      </c>
      <c r="I38" s="30" t="s">
        <v>179</v>
      </c>
      <c r="J38" s="19">
        <v>6</v>
      </c>
    </row>
    <row r="39" spans="4:10" ht="12.75">
      <c r="D39" s="20" t="s">
        <v>50</v>
      </c>
      <c r="E39" s="30">
        <v>0.1</v>
      </c>
      <c r="F39" s="30">
        <v>0.1</v>
      </c>
      <c r="G39" s="30">
        <v>1</v>
      </c>
      <c r="H39" s="30">
        <v>1</v>
      </c>
      <c r="I39" s="30" t="s">
        <v>179</v>
      </c>
      <c r="J39" s="19">
        <v>6</v>
      </c>
    </row>
    <row r="40" spans="4:10" ht="12.75">
      <c r="D40" s="20" t="s">
        <v>51</v>
      </c>
      <c r="E40" s="30">
        <v>0</v>
      </c>
      <c r="F40" s="30">
        <v>0.03</v>
      </c>
      <c r="G40" s="30">
        <v>0.1</v>
      </c>
      <c r="H40" s="30">
        <v>0.1</v>
      </c>
      <c r="I40" s="30" t="s">
        <v>179</v>
      </c>
      <c r="J40" s="19">
        <v>5</v>
      </c>
    </row>
    <row r="41" spans="4:10" ht="12.75">
      <c r="D41" s="20" t="s">
        <v>181</v>
      </c>
      <c r="E41" s="30">
        <v>0</v>
      </c>
      <c r="F41" s="30">
        <v>9E-09</v>
      </c>
      <c r="G41" s="30">
        <v>6E-05</v>
      </c>
      <c r="H41" s="30">
        <v>6E-05</v>
      </c>
      <c r="I41" s="30" t="s">
        <v>179</v>
      </c>
      <c r="J41" s="105" t="s">
        <v>165</v>
      </c>
    </row>
    <row r="42" spans="1:10" ht="13.5" thickBot="1">
      <c r="A42" s="27"/>
      <c r="B42" s="27"/>
      <c r="D42" s="20" t="s">
        <v>181</v>
      </c>
      <c r="E42" s="31">
        <v>0</v>
      </c>
      <c r="F42" s="31">
        <v>9E-09</v>
      </c>
      <c r="G42" s="31">
        <v>6E-05</v>
      </c>
      <c r="H42" s="31">
        <v>6E-05</v>
      </c>
      <c r="I42" s="30"/>
      <c r="J42" s="19"/>
    </row>
    <row r="43" spans="1:10" ht="13.5" thickTop="1">
      <c r="A43" s="29"/>
      <c r="B43" s="29"/>
      <c r="D43" s="29"/>
      <c r="E43" s="29"/>
      <c r="F43" s="29"/>
      <c r="J43" s="19"/>
    </row>
    <row r="44" ht="12.75">
      <c r="J44" s="19"/>
    </row>
    <row r="45" spans="4:10" ht="12.75">
      <c r="D45" s="106" t="s">
        <v>182</v>
      </c>
      <c r="J45" s="19"/>
    </row>
    <row r="46" spans="4:10" ht="12.75">
      <c r="D46" s="106" t="s">
        <v>183</v>
      </c>
      <c r="J46" s="19"/>
    </row>
    <row r="47" spans="4:10" ht="12.75">
      <c r="D47" s="106" t="s">
        <v>184</v>
      </c>
      <c r="J47" s="19"/>
    </row>
    <row r="48" spans="4:10" ht="12.75">
      <c r="D48" s="106" t="s">
        <v>185</v>
      </c>
      <c r="J48" s="19"/>
    </row>
    <row r="49" spans="4:10" ht="12.75">
      <c r="D49" s="106" t="s">
        <v>186</v>
      </c>
      <c r="J49" s="19"/>
    </row>
    <row r="50" spans="4:10" ht="12.75">
      <c r="D50" s="106" t="s">
        <v>187</v>
      </c>
      <c r="J50" s="19"/>
    </row>
    <row r="51" spans="4:10" ht="12.75">
      <c r="D51" s="106" t="s">
        <v>188</v>
      </c>
      <c r="J51" s="19"/>
    </row>
    <row r="52" spans="4:10" ht="12.75">
      <c r="D52" s="106" t="s">
        <v>189</v>
      </c>
      <c r="J52" s="19"/>
    </row>
    <row r="53" spans="4:10" ht="12.75">
      <c r="D53" s="106" t="s">
        <v>190</v>
      </c>
      <c r="J53" s="19"/>
    </row>
    <row r="54" spans="4:10" ht="12.75">
      <c r="D54" s="106" t="s">
        <v>195</v>
      </c>
      <c r="J54" s="19"/>
    </row>
  </sheetData>
  <mergeCells count="1">
    <mergeCell ref="A9:C9"/>
  </mergeCells>
  <dataValidations count="5">
    <dataValidation type="whole" allowBlank="1" showInputMessage="1" showErrorMessage="1" promptTitle="PRINTED PAIRS" prompt="Specifies the number of time, water level pairs to be printed in the final output." errorTitle="WRONG NUMBER" error="The number of points must be less than or equal to 100" sqref="D8 D10">
      <formula1>1</formula1>
      <formula2>100</formula2>
    </dataValidation>
    <dataValidation type="decimal" allowBlank="1" showInputMessage="1" showErrorMessage="1" promptTitle="Fully penetrating cut-off" prompt="Partial penetration analysis (A&amp;B) used for screen/aquifer-thickness &lt; cut-off " sqref="D1">
      <formula1>0</formula1>
      <formula2>1</formula2>
    </dataValidation>
    <dataValidation type="list" allowBlank="1" showInputMessage="1" showErrorMessage="1" sqref="D5">
      <formula1>$K$3:$K$7</formula1>
    </dataValidation>
    <dataValidation type="list" allowBlank="1" showInputMessage="1" showErrorMessage="1" sqref="D6">
      <formula1>$L$3:$L$6</formula1>
    </dataValidation>
    <dataValidation type="decimal" showInputMessage="1" showErrorMessage="1" promptTitle="SLUG DISCREPANCY" prompt="Maximum percent discrepancy between slug and observed displacement" errorTitle="WRONG NUMBER" error="The number of points must be less than or equal to 100" sqref="D9">
      <formula1>0</formula1>
      <formula2>1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54"/>
  <sheetViews>
    <sheetView showGridLines="0" tabSelected="1" zoomScaleSheetLayoutView="75" workbookViewId="0" topLeftCell="A1">
      <selection activeCell="A1" sqref="A1"/>
    </sheetView>
  </sheetViews>
  <sheetFormatPr defaultColWidth="9.140625" defaultRowHeight="12.75"/>
  <cols>
    <col min="1" max="1" width="19.00390625" style="10" customWidth="1"/>
    <col min="2" max="5" width="9.140625" style="10" customWidth="1"/>
    <col min="6" max="6" width="10.140625" style="10" customWidth="1"/>
    <col min="7" max="7" width="10.57421875" style="10" customWidth="1"/>
    <col min="8" max="8" width="8.421875" style="10" customWidth="1"/>
    <col min="9" max="12" width="9.140625" style="10" hidden="1" customWidth="1"/>
    <col min="13" max="13" width="5.7109375" style="10" hidden="1" customWidth="1"/>
    <col min="14" max="14" width="7.8515625" style="10" customWidth="1"/>
    <col min="15" max="15" width="11.00390625" style="10" customWidth="1"/>
    <col min="16" max="16" width="9.8515625" style="16" customWidth="1"/>
    <col min="17" max="17" width="8.421875" style="10" customWidth="1"/>
    <col min="18" max="18" width="9.140625" style="10" hidden="1" customWidth="1"/>
    <col min="19" max="19" width="10.140625" style="10" customWidth="1"/>
    <col min="20" max="20" width="11.7109375" style="10" customWidth="1"/>
    <col min="21" max="23" width="9.140625" style="10" customWidth="1"/>
    <col min="24" max="28" width="0" style="10" hidden="1" customWidth="1"/>
    <col min="29" max="16384" width="9.140625" style="10" customWidth="1"/>
  </cols>
  <sheetData>
    <row r="1" spans="1:28" ht="18">
      <c r="A1" s="37"/>
      <c r="B1" s="37"/>
      <c r="C1" s="43" t="s">
        <v>0</v>
      </c>
      <c r="D1" s="17" t="s">
        <v>102</v>
      </c>
      <c r="E1" s="37"/>
      <c r="F1" s="37"/>
      <c r="G1" s="37"/>
      <c r="H1" s="37"/>
      <c r="I1" s="37" t="str">
        <f>'DEFAULT PROPERTIES and SETTINGS'!A13</f>
        <v>Annular Fill</v>
      </c>
      <c r="J1" s="37" t="str">
        <f>'DEFAULT PROPERTIES and SETTINGS'!B13</f>
        <v>GROUTS</v>
      </c>
      <c r="K1" s="37"/>
      <c r="L1" s="37" t="str">
        <f>'DEFAULT PROPERTIES and SETTINGS'!D13</f>
        <v>Aquifer Material</v>
      </c>
      <c r="M1" s="44" t="s">
        <v>79</v>
      </c>
      <c r="O1" s="10" t="s">
        <v>63</v>
      </c>
      <c r="Y1" s="10">
        <f>IF(AA1&gt;0,AA1,1)</f>
        <v>1</v>
      </c>
      <c r="Z1" s="10">
        <f>IF(AB1&gt;DATA!E1,DATA!E1,OUTPUT!AB1)</f>
        <v>65</v>
      </c>
      <c r="AA1" s="10">
        <f>INT(DATA!E1/OUTPUT!Z1)</f>
        <v>1</v>
      </c>
      <c r="AB1" s="10">
        <f>'DEFAULT PROPERTIES and SETTINGS'!D8</f>
        <v>65</v>
      </c>
    </row>
    <row r="2" spans="5:21" ht="12.75">
      <c r="E2" s="9" t="s">
        <v>1</v>
      </c>
      <c r="F2" s="18">
        <v>39</v>
      </c>
      <c r="I2" s="10" t="str">
        <f>'DEFAULT PROPERTIES and SETTINGS'!A14</f>
        <v>Gravel</v>
      </c>
      <c r="J2" s="10" t="str">
        <f>'DEFAULT PROPERTIES and SETTINGS'!B14</f>
        <v>Bentonite</v>
      </c>
      <c r="L2" s="10" t="str">
        <f>'DEFAULT PROPERTIES and SETTINGS'!D14</f>
        <v>Gravel</v>
      </c>
      <c r="O2" s="46" t="s">
        <v>80</v>
      </c>
      <c r="P2" s="47" t="s">
        <v>92</v>
      </c>
      <c r="T2" s="46" t="str">
        <f>IF('DEFAULT PROPERTIES and SETTINGS'!$D$8&gt;50,OUTPUT!O2,"")</f>
        <v>Time,</v>
      </c>
      <c r="U2" s="46" t="str">
        <f>IF('DEFAULT PROPERTIES and SETTINGS'!$D$8&gt;50,OUTPUT!P2,"")</f>
        <v>Water</v>
      </c>
    </row>
    <row r="3" spans="2:24" ht="15">
      <c r="B3" s="48" t="s">
        <v>2</v>
      </c>
      <c r="E3" s="9" t="s">
        <v>3</v>
      </c>
      <c r="F3" s="5">
        <v>36236</v>
      </c>
      <c r="I3" s="10" t="str">
        <f>'DEFAULT PROPERTIES and SETTINGS'!A15</f>
        <v>Coarse Sand</v>
      </c>
      <c r="J3" s="10" t="str">
        <f>'DEFAULT PROPERTIES and SETTINGS'!B15</f>
        <v>Cement</v>
      </c>
      <c r="L3" s="10" t="str">
        <f>'DEFAULT PROPERTIES and SETTINGS'!D15</f>
        <v>Sand and Gravel Mixes</v>
      </c>
      <c r="M3" s="10" t="s">
        <v>64</v>
      </c>
      <c r="N3" s="46" t="s">
        <v>64</v>
      </c>
      <c r="O3" s="46" t="s">
        <v>78</v>
      </c>
      <c r="P3" s="47" t="s">
        <v>93</v>
      </c>
      <c r="R3" s="10" t="s">
        <v>64</v>
      </c>
      <c r="S3" s="46" t="str">
        <f>IF('DEFAULT PROPERTIES and SETTINGS'!$D$8&gt;50,OUTPUT!N3,"")</f>
        <v>Entry</v>
      </c>
      <c r="T3" s="46" t="str">
        <f>IF('DEFAULT PROPERTIES and SETTINGS'!$D$8&gt;50,OUTPUT!O3,"")</f>
        <v>Hr:Min:Sec</v>
      </c>
      <c r="U3" s="46" t="str">
        <f>IF('DEFAULT PROPERTIES and SETTINGS'!$D$8&gt;50,OUTPUT!P3,"")</f>
        <v>Level</v>
      </c>
      <c r="X3" s="10" t="str">
        <f>COMPUTATION!B1</f>
        <v>Inch</v>
      </c>
    </row>
    <row r="4" spans="1:24" ht="12.75">
      <c r="A4" s="49" t="s">
        <v>4</v>
      </c>
      <c r="B4" s="50"/>
      <c r="C4" s="51"/>
      <c r="E4" s="9" t="s">
        <v>5</v>
      </c>
      <c r="F4" s="52">
        <f>DATA!J11</f>
        <v>77.58894907407408</v>
      </c>
      <c r="I4" s="10" t="str">
        <f>'DEFAULT PROPERTIES and SETTINGS'!A16</f>
        <v>Medium Sand</v>
      </c>
      <c r="J4" s="10" t="str">
        <f>'DEFAULT PROPERTIES and SETTINGS'!B16</f>
        <v>Backfill</v>
      </c>
      <c r="L4" s="10" t="str">
        <f>'DEFAULT PROPERTIES and SETTINGS'!D16</f>
        <v>Coarse Sand</v>
      </c>
      <c r="M4" s="10">
        <v>1</v>
      </c>
      <c r="N4" s="53">
        <f aca="true" t="shared" si="0" ref="N4:N35">IF($M4&lt;=$Z$1,M4,$M$1)</f>
        <v>1</v>
      </c>
      <c r="O4" s="54">
        <f>IF($M4&lt;=$Z$1,VLOOKUP($Y$1*($N4-1)+1,DATA!$A$11:$L$1502,10,0),$M$1)</f>
        <v>77.58894907407408</v>
      </c>
      <c r="P4" s="16">
        <f>IF($M4&lt;=$Z$1,VLOOKUP($Y$1*($N4-1)+1,DATA!$A$11:$L$1502,5,0),$M$1)</f>
        <v>4.817</v>
      </c>
      <c r="R4" s="10">
        <f>M53+1</f>
        <v>51</v>
      </c>
      <c r="S4" s="53">
        <f aca="true" t="shared" si="1" ref="S4:S35">IF($R4&lt;=$Z$1,R4,$M$1)</f>
        <v>51</v>
      </c>
      <c r="T4" s="54">
        <f>IF($R4&lt;=$Z$1,VLOOKUP($Y$1*($S4-1)+1,DATA!$A$11:$L$1502,10,0),$M$1)</f>
        <v>77.58952777777777</v>
      </c>
      <c r="U4" s="16">
        <f>IF($R4&lt;=$Z$1,VLOOKUP($Y$1*($S4-1)+1,DATA!$A$11:$L$1502,5,0),$M$1)</f>
        <v>5.5</v>
      </c>
      <c r="X4" s="10" t="str">
        <f>COMPUTATION!B2</f>
        <v>Feet</v>
      </c>
    </row>
    <row r="5" spans="1:24" ht="15.75">
      <c r="A5" s="55" t="s">
        <v>6</v>
      </c>
      <c r="B5" s="6">
        <v>4</v>
      </c>
      <c r="C5" s="71" t="s">
        <v>87</v>
      </c>
      <c r="E5" s="9" t="s">
        <v>103</v>
      </c>
      <c r="F5" s="8">
        <v>1</v>
      </c>
      <c r="I5" s="10" t="str">
        <f>'DEFAULT PROPERTIES and SETTINGS'!A17</f>
        <v>Fine Sand</v>
      </c>
      <c r="J5" s="10" t="str">
        <f>'DEFAULT PROPERTIES and SETTINGS'!B17</f>
        <v>Open Hole</v>
      </c>
      <c r="L5" s="10" t="str">
        <f>'DEFAULT PROPERTIES and SETTINGS'!D17</f>
        <v>Medium Sand</v>
      </c>
      <c r="M5" s="10">
        <f>M4+1</f>
        <v>2</v>
      </c>
      <c r="N5" s="53">
        <f t="shared" si="0"/>
        <v>2</v>
      </c>
      <c r="O5" s="54">
        <f>IF($M5&lt;=$Z$1,VLOOKUP($Y$1*($N5-1)+1,DATA!$A$11:$L$1502,10,0),$M$1)</f>
        <v>77.58896064814815</v>
      </c>
      <c r="P5" s="16">
        <f>IF($M5&lt;=$Z$1,VLOOKUP($Y$1*($N5-1)+1,DATA!$A$11:$L$1502,5,0),$M$1)</f>
        <v>4.817</v>
      </c>
      <c r="R5" s="10">
        <f aca="true" t="shared" si="2" ref="R5:R47">R4+1</f>
        <v>52</v>
      </c>
      <c r="S5" s="53">
        <f t="shared" si="1"/>
        <v>52</v>
      </c>
      <c r="T5" s="54">
        <f>IF($R5&lt;=$Z$1,VLOOKUP($Y$1*($S5-1)+1,DATA!$A$11:$L$1502,10,0),$M$1)</f>
        <v>77.58953935185185</v>
      </c>
      <c r="U5" s="16">
        <f>IF($R5&lt;=$Z$1,VLOOKUP($Y$1*($S5-1)+1,DATA!$A$11:$L$1502,5,0),$M$1)</f>
        <v>5.509</v>
      </c>
      <c r="X5" s="10" t="str">
        <f>COMPUTATION!B3</f>
        <v>Meter</v>
      </c>
    </row>
    <row r="6" spans="1:24" ht="16.5">
      <c r="A6" s="55" t="s">
        <v>7</v>
      </c>
      <c r="B6" s="6">
        <v>4</v>
      </c>
      <c r="C6" s="71" t="s">
        <v>87</v>
      </c>
      <c r="E6" s="37"/>
      <c r="F6" s="60" t="s">
        <v>13</v>
      </c>
      <c r="G6" s="37"/>
      <c r="I6" s="10" t="str">
        <f>'DEFAULT PROPERTIES and SETTINGS'!A18</f>
        <v>Open Hole</v>
      </c>
      <c r="J6" s="10">
        <f>'DEFAULT PROPERTIES and SETTINGS'!B18</f>
        <v>0</v>
      </c>
      <c r="L6" s="10" t="str">
        <f>'DEFAULT PROPERTIES and SETTINGS'!D18</f>
        <v>Fine Sand</v>
      </c>
      <c r="M6" s="10">
        <f aca="true" t="shared" si="3" ref="M6:M11">M5+1</f>
        <v>3</v>
      </c>
      <c r="N6" s="53">
        <f t="shared" si="0"/>
        <v>3</v>
      </c>
      <c r="O6" s="54">
        <f>IF($M6&lt;=$Z$1,VLOOKUP($Y$1*($N6-1)+1,DATA!$A$11:$L$1502,10,0),$M$1)</f>
        <v>77.58897222222222</v>
      </c>
      <c r="P6" s="16">
        <f>IF($M6&lt;=$Z$1,VLOOKUP($Y$1*($N6-1)+1,DATA!$A$11:$L$1502,5,0),$M$1)</f>
        <v>4.825</v>
      </c>
      <c r="R6" s="10">
        <f t="shared" si="2"/>
        <v>53</v>
      </c>
      <c r="S6" s="53">
        <f t="shared" si="1"/>
        <v>53</v>
      </c>
      <c r="T6" s="54">
        <f>IF($R6&lt;=$Z$1,VLOOKUP($Y$1*($S6-1)+1,DATA!$A$11:$L$1502,10,0),$M$1)</f>
        <v>77.58955092592592</v>
      </c>
      <c r="U6" s="16">
        <f>IF($R6&lt;=$Z$1,VLOOKUP($Y$1*($S6-1)+1,DATA!$A$11:$L$1502,5,0),$M$1)</f>
        <v>5.518</v>
      </c>
      <c r="X6" s="10" t="str">
        <f>COMPUTATION!B4</f>
        <v>cm</v>
      </c>
    </row>
    <row r="7" spans="1:24" ht="16.5" customHeight="1">
      <c r="A7" s="58" t="s">
        <v>8</v>
      </c>
      <c r="B7" s="37"/>
      <c r="C7" s="59"/>
      <c r="E7" s="9" t="s">
        <v>105</v>
      </c>
      <c r="F7" s="10">
        <f>COMPUTATION!B27</f>
        <v>140</v>
      </c>
      <c r="G7" s="10" t="str">
        <f>COMPUTATION!C27</f>
        <v>Feet</v>
      </c>
      <c r="I7" s="10">
        <f>'DEFAULT PROPERTIES and SETTINGS'!A19</f>
        <v>0</v>
      </c>
      <c r="J7" s="10">
        <f>'DEFAULT PROPERTIES and SETTINGS'!B19</f>
        <v>0</v>
      </c>
      <c r="L7" s="10" t="str">
        <f>'DEFAULT PROPERTIES and SETTINGS'!D19</f>
        <v>Gulf Coast Aquifer Systems (6603 values)</v>
      </c>
      <c r="M7" s="10">
        <f t="shared" si="3"/>
        <v>4</v>
      </c>
      <c r="N7" s="53">
        <f t="shared" si="0"/>
        <v>4</v>
      </c>
      <c r="O7" s="54">
        <f>IF($M7&lt;=$Z$1,VLOOKUP($Y$1*($N7-1)+1,DATA!$A$11:$L$1502,10,0),$M$1)</f>
        <v>77.58898379629629</v>
      </c>
      <c r="P7" s="16">
        <f>IF($M7&lt;=$Z$1,VLOOKUP($Y$1*($N7-1)+1,DATA!$A$11:$L$1502,5,0),$M$1)</f>
        <v>4.802</v>
      </c>
      <c r="R7" s="10">
        <f t="shared" si="2"/>
        <v>54</v>
      </c>
      <c r="S7" s="53">
        <f t="shared" si="1"/>
        <v>54</v>
      </c>
      <c r="T7" s="54">
        <f>IF($R7&lt;=$Z$1,VLOOKUP($Y$1*($S7-1)+1,DATA!$A$11:$L$1502,10,0),$M$1)</f>
        <v>77.5895625</v>
      </c>
      <c r="U7" s="16">
        <f>IF($R7&lt;=$Z$1,VLOOKUP($Y$1*($S7-1)+1,DATA!$A$11:$L$1502,5,0),$M$1)</f>
        <v>5.526</v>
      </c>
      <c r="X7" s="10" t="str">
        <f>COMPUTATION!B5</f>
        <v>mm</v>
      </c>
    </row>
    <row r="8" spans="1:21" ht="15.75">
      <c r="A8" s="55" t="s">
        <v>9</v>
      </c>
      <c r="B8" s="6">
        <v>30</v>
      </c>
      <c r="C8" s="71" t="s">
        <v>88</v>
      </c>
      <c r="E8" s="9" t="s">
        <v>143</v>
      </c>
      <c r="F8" s="16">
        <f>COMPUTATION!B30</f>
        <v>1.2359999999999998</v>
      </c>
      <c r="G8" s="16" t="str">
        <f>COMPUTATION!C30</f>
        <v>Feet</v>
      </c>
      <c r="I8" s="10">
        <f>'DEFAULT PROPERTIES and SETTINGS'!A20</f>
        <v>0</v>
      </c>
      <c r="J8" s="10">
        <f>'DEFAULT PROPERTIES and SETTINGS'!B20</f>
        <v>0</v>
      </c>
      <c r="L8" s="10" t="str">
        <f>'DEFAULT PROPERTIES and SETTINGS'!D20</f>
        <v>Stream Terrace Deposit, Fort Worth, Texas (59 values)</v>
      </c>
      <c r="M8" s="10">
        <f t="shared" si="3"/>
        <v>5</v>
      </c>
      <c r="N8" s="53">
        <f t="shared" si="0"/>
        <v>5</v>
      </c>
      <c r="O8" s="54">
        <f>IF($M8&lt;=$Z$1,VLOOKUP($Y$1*($N8-1)+1,DATA!$A$11:$L$1502,10,0),$M$1)</f>
        <v>77.58899537037037</v>
      </c>
      <c r="P8" s="16">
        <f>IF($M8&lt;=$Z$1,VLOOKUP($Y$1*($N8-1)+1,DATA!$A$11:$L$1502,5,0),$M$1)</f>
        <v>4.864</v>
      </c>
      <c r="R8" s="10">
        <f t="shared" si="2"/>
        <v>55</v>
      </c>
      <c r="S8" s="53">
        <f t="shared" si="1"/>
        <v>55</v>
      </c>
      <c r="T8" s="54">
        <f>IF($R8&lt;=$Z$1,VLOOKUP($Y$1*($S8-1)+1,DATA!$A$11:$L$1502,10,0),$M$1)</f>
        <v>77.58957407407408</v>
      </c>
      <c r="U8" s="16">
        <f>IF($R8&lt;=$Z$1,VLOOKUP($Y$1*($S8-1)+1,DATA!$A$11:$L$1502,5,0),$M$1)</f>
        <v>5.534</v>
      </c>
    </row>
    <row r="9" spans="1:21" ht="15.75">
      <c r="A9" s="55" t="s">
        <v>125</v>
      </c>
      <c r="B9" s="6">
        <v>40</v>
      </c>
      <c r="C9" s="57" t="str">
        <f>C8</f>
        <v>Feet</v>
      </c>
      <c r="E9" s="9" t="s">
        <v>144</v>
      </c>
      <c r="F9" s="16">
        <f>COMPUTATION!G15</f>
        <v>1.3</v>
      </c>
      <c r="G9" s="16" t="str">
        <f>G8</f>
        <v>Feet</v>
      </c>
      <c r="I9" s="10">
        <f>'DEFAULT PROPERTIES and SETTINGS'!A21</f>
        <v>0</v>
      </c>
      <c r="J9" s="10">
        <f>'DEFAULT PROPERTIES and SETTINGS'!B21</f>
        <v>0</v>
      </c>
      <c r="L9" s="10" t="str">
        <f>'DEFAULT PROPERTIES and SETTINGS'!D21</f>
        <v>Surficial Aquifer, central Florida (fine sand and silt, 55 values)</v>
      </c>
      <c r="M9" s="10">
        <f t="shared" si="3"/>
        <v>6</v>
      </c>
      <c r="N9" s="53">
        <f t="shared" si="0"/>
        <v>6</v>
      </c>
      <c r="O9" s="54">
        <f>IF($M9&lt;=$Z$1,VLOOKUP($Y$1*($N9-1)+1,DATA!$A$11:$L$1502,10,0),$M$1)</f>
        <v>77.58900694444445</v>
      </c>
      <c r="P9" s="16">
        <f>IF($M9&lt;=$Z$1,VLOOKUP($Y$1*($N9-1)+1,DATA!$A$11:$L$1502,5,0),$M$1)</f>
        <v>4.885</v>
      </c>
      <c r="R9" s="10">
        <f t="shared" si="2"/>
        <v>56</v>
      </c>
      <c r="S9" s="53">
        <f t="shared" si="1"/>
        <v>56</v>
      </c>
      <c r="T9" s="54">
        <f>IF($R9&lt;=$Z$1,VLOOKUP($Y$1*($S9-1)+1,DATA!$A$11:$L$1502,10,0),$M$1)</f>
        <v>77.58958564814816</v>
      </c>
      <c r="U9" s="16">
        <f>IF($R9&lt;=$Z$1,VLOOKUP($Y$1*($S9-1)+1,DATA!$A$11:$L$1502,5,0),$M$1)</f>
        <v>5.544</v>
      </c>
    </row>
    <row r="10" spans="1:21" ht="12.75">
      <c r="A10" s="61" t="s">
        <v>126</v>
      </c>
      <c r="B10" s="7">
        <v>180</v>
      </c>
      <c r="C10" s="59" t="str">
        <f>C8</f>
        <v>Feet</v>
      </c>
      <c r="F10" s="62" t="str">
        <f>COMPUTATION!A62</f>
        <v>Input is consistent.  </v>
      </c>
      <c r="I10" s="10">
        <f>'DEFAULT PROPERTIES and SETTINGS'!A22</f>
        <v>0</v>
      </c>
      <c r="J10" s="10">
        <f>'DEFAULT PROPERTIES and SETTINGS'!B22</f>
        <v>0</v>
      </c>
      <c r="L10" s="10" t="str">
        <f>'DEFAULT PROPERTIES and SETTINGS'!D22</f>
        <v>Silt, Loess</v>
      </c>
      <c r="M10" s="10">
        <f t="shared" si="3"/>
        <v>7</v>
      </c>
      <c r="N10" s="53">
        <f t="shared" si="0"/>
        <v>7</v>
      </c>
      <c r="O10" s="54">
        <f>IF($M10&lt;=$Z$1,VLOOKUP($Y$1*($N10-1)+1,DATA!$A$11:$L$1502,10,0),$M$1)</f>
        <v>77.58901851851851</v>
      </c>
      <c r="P10" s="16">
        <f>IF($M10&lt;=$Z$1,VLOOKUP($Y$1*($N10-1)+1,DATA!$A$11:$L$1502,5,0),$M$1)</f>
        <v>4.91</v>
      </c>
      <c r="R10" s="10">
        <f t="shared" si="2"/>
        <v>57</v>
      </c>
      <c r="S10" s="53">
        <f t="shared" si="1"/>
        <v>57</v>
      </c>
      <c r="T10" s="54">
        <f>IF($R10&lt;=$Z$1,VLOOKUP($Y$1*($S10-1)+1,DATA!$A$11:$L$1502,10,0),$M$1)</f>
        <v>77.58959722222222</v>
      </c>
      <c r="U10" s="16">
        <f>IF($R10&lt;=$Z$1,VLOOKUP($Y$1*($S10-1)+1,DATA!$A$11:$L$1502,5,0),$M$1)</f>
        <v>5.55</v>
      </c>
    </row>
    <row r="11" spans="1:21" ht="18" customHeight="1" thickBot="1">
      <c r="A11" s="58" t="s">
        <v>10</v>
      </c>
      <c r="B11" s="37"/>
      <c r="C11" s="59"/>
      <c r="F11" s="63" t="str">
        <f>COMPUTATION!A54</f>
        <v>S &lt; specific storage of water * thickness.</v>
      </c>
      <c r="I11" s="10">
        <f>'DEFAULT PROPERTIES and SETTINGS'!A23</f>
        <v>0</v>
      </c>
      <c r="J11" s="10">
        <f>'DEFAULT PROPERTIES and SETTINGS'!B23</f>
        <v>0</v>
      </c>
      <c r="L11" s="10" t="str">
        <f>'DEFAULT PROPERTIES and SETTINGS'!D23</f>
        <v>Till</v>
      </c>
      <c r="M11" s="10">
        <f t="shared" si="3"/>
        <v>8</v>
      </c>
      <c r="N11" s="53">
        <f t="shared" si="0"/>
        <v>8</v>
      </c>
      <c r="O11" s="54">
        <f>IF($M11&lt;=$Z$1,VLOOKUP($Y$1*($N11-1)+1,DATA!$A$11:$L$1502,10,0),$M$1)</f>
        <v>77.5890300925926</v>
      </c>
      <c r="P11" s="16">
        <f>IF($M11&lt;=$Z$1,VLOOKUP($Y$1*($N11-1)+1,DATA!$A$11:$L$1502,5,0),$M$1)</f>
        <v>4.929</v>
      </c>
      <c r="R11" s="10">
        <f t="shared" si="2"/>
        <v>58</v>
      </c>
      <c r="S11" s="53">
        <f t="shared" si="1"/>
        <v>58</v>
      </c>
      <c r="T11" s="54">
        <f>IF($R11&lt;=$Z$1,VLOOKUP($Y$1*($S11-1)+1,DATA!$A$11:$L$1502,10,0),$M$1)</f>
        <v>77.5896087962963</v>
      </c>
      <c r="U11" s="16">
        <f>IF($R11&lt;=$Z$1,VLOOKUP($Y$1*($S11-1)+1,DATA!$A$11:$L$1502,5,0),$M$1)</f>
        <v>5.559</v>
      </c>
    </row>
    <row r="12" spans="1:21" ht="12.75">
      <c r="A12" s="55" t="s">
        <v>11</v>
      </c>
      <c r="B12" s="123" t="s">
        <v>61</v>
      </c>
      <c r="C12" s="124"/>
      <c r="E12" s="64" t="s">
        <v>193</v>
      </c>
      <c r="F12" s="116">
        <f>IF(F10=COMPUTATION!B71,COMPUTATION!B48,COMPUTATION!$B$74)</f>
        <v>150</v>
      </c>
      <c r="G12" s="65" t="str">
        <f>COMPUTATION!C8</f>
        <v>Feet²/Day</v>
      </c>
      <c r="I12" s="10">
        <f>'DEFAULT PROPERTIES and SETTINGS'!A24</f>
        <v>0</v>
      </c>
      <c r="J12" s="10">
        <f>'DEFAULT PROPERTIES and SETTINGS'!B24</f>
        <v>0</v>
      </c>
      <c r="L12" s="10" t="str">
        <f>'DEFAULT PROPERTIES and SETTINGS'!D24</f>
        <v>Clay soils (surface)</v>
      </c>
      <c r="M12" s="10">
        <f aca="true" t="shared" si="4" ref="M12:M33">M11+1</f>
        <v>9</v>
      </c>
      <c r="N12" s="53">
        <f t="shared" si="0"/>
        <v>9</v>
      </c>
      <c r="O12" s="54">
        <f>IF($M12&lt;=$Z$1,VLOOKUP($Y$1*($N12-1)+1,DATA!$A$11:$L$1502,10,0),$M$1)</f>
        <v>77.58904166666666</v>
      </c>
      <c r="P12" s="16">
        <f>IF($M12&lt;=$Z$1,VLOOKUP($Y$1*($N12-1)+1,DATA!$A$11:$L$1502,5,0),$M$1)</f>
        <v>4.952</v>
      </c>
      <c r="R12" s="10">
        <f t="shared" si="2"/>
        <v>59</v>
      </c>
      <c r="S12" s="53">
        <f t="shared" si="1"/>
        <v>59</v>
      </c>
      <c r="T12" s="54">
        <f>IF($R12&lt;=$Z$1,VLOOKUP($Y$1*($S12-1)+1,DATA!$A$11:$L$1502,10,0),$M$1)</f>
        <v>77.58962037037037</v>
      </c>
      <c r="U12" s="16">
        <f>IF($R12&lt;=$Z$1,VLOOKUP($Y$1*($S12-1)+1,DATA!$A$11:$L$1502,5,0),$M$1)</f>
        <v>5.567</v>
      </c>
    </row>
    <row r="13" spans="1:21" ht="12.75">
      <c r="A13" s="61" t="s">
        <v>12</v>
      </c>
      <c r="B13" s="121" t="s">
        <v>59</v>
      </c>
      <c r="C13" s="122"/>
      <c r="E13" s="113" t="s">
        <v>96</v>
      </c>
      <c r="F13" s="114">
        <f>IF($F$10=COMPUTATION!$B$71,COMPUTATION!B52,COMPUTATION!$B$74)</f>
        <v>1.1</v>
      </c>
      <c r="G13" s="115" t="str">
        <f>CONCATENATE('DEFAULT PROPERTIES and SETTINGS'!$D$5,"/",'DEFAULT PROPERTIES and SETTINGS'!$D$6)</f>
        <v>Feet/Day</v>
      </c>
      <c r="I13" s="10">
        <f>'DEFAULT PROPERTIES and SETTINGS'!A25</f>
        <v>0</v>
      </c>
      <c r="J13" s="10">
        <f>'DEFAULT PROPERTIES and SETTINGS'!B25</f>
        <v>0</v>
      </c>
      <c r="L13" s="10" t="str">
        <f>'DEFAULT PROPERTIES and SETTINGS'!D25</f>
        <v>Clay</v>
      </c>
      <c r="M13" s="10">
        <f t="shared" si="4"/>
        <v>10</v>
      </c>
      <c r="N13" s="53">
        <f t="shared" si="0"/>
        <v>10</v>
      </c>
      <c r="O13" s="54">
        <f>IF($M13&lt;=$Z$1,VLOOKUP($Y$1*($N13-1)+1,DATA!$A$11:$L$1502,10,0),$M$1)</f>
        <v>77.58905324074074</v>
      </c>
      <c r="P13" s="16">
        <f>IF($M13&lt;=$Z$1,VLOOKUP($Y$1*($N13-1)+1,DATA!$A$11:$L$1502,5,0),$M$1)</f>
        <v>4.974</v>
      </c>
      <c r="R13" s="10">
        <f t="shared" si="2"/>
        <v>60</v>
      </c>
      <c r="S13" s="53">
        <f t="shared" si="1"/>
        <v>60</v>
      </c>
      <c r="T13" s="54">
        <f>IF($R13&lt;=$Z$1,VLOOKUP($Y$1*($S13-1)+1,DATA!$A$11:$L$1502,10,0),$M$1)</f>
        <v>77.58963194444445</v>
      </c>
      <c r="U13" s="16">
        <f>IF($R13&lt;=$Z$1,VLOOKUP($Y$1*($S13-1)+1,DATA!$A$11:$L$1502,5,0),$M$1)</f>
        <v>5.575</v>
      </c>
    </row>
    <row r="14" spans="1:21" ht="25.5" customHeight="1" thickBot="1">
      <c r="A14" s="66" t="s">
        <v>62</v>
      </c>
      <c r="B14" s="119" t="s">
        <v>180</v>
      </c>
      <c r="C14" s="120"/>
      <c r="E14" s="67" t="s">
        <v>106</v>
      </c>
      <c r="F14" s="117">
        <f>IF($F$10=COMPUTATION!$B$71,COMPUTATION!B44,COMPUTATION!$B$74)</f>
        <v>1.7782794100389193E-06</v>
      </c>
      <c r="G14" s="68" t="s">
        <v>107</v>
      </c>
      <c r="I14" s="10">
        <f>'DEFAULT PROPERTIES and SETTINGS'!A26</f>
        <v>0</v>
      </c>
      <c r="J14" s="10">
        <f>'DEFAULT PROPERTIES and SETTINGS'!B26</f>
        <v>0</v>
      </c>
      <c r="L14" s="10" t="str">
        <f>'DEFAULT PROPERTIES and SETTINGS'!D26</f>
        <v>Unweathered Marine Clay</v>
      </c>
      <c r="M14" s="10">
        <f t="shared" si="4"/>
        <v>11</v>
      </c>
      <c r="N14" s="53">
        <f t="shared" si="0"/>
        <v>11</v>
      </c>
      <c r="O14" s="54">
        <f>IF($M14&lt;=$Z$1,VLOOKUP($Y$1*($N14-1)+1,DATA!$A$11:$L$1502,10,0),$M$1)</f>
        <v>77.58906481481482</v>
      </c>
      <c r="P14" s="16">
        <f>IF($M14&lt;=$Z$1,VLOOKUP($Y$1*($N14-1)+1,DATA!$A$11:$L$1502,5,0),$M$1)</f>
        <v>4.995</v>
      </c>
      <c r="R14" s="10">
        <f t="shared" si="2"/>
        <v>61</v>
      </c>
      <c r="S14" s="53">
        <f t="shared" si="1"/>
        <v>61</v>
      </c>
      <c r="T14" s="54">
        <f>IF($R14&lt;=$Z$1,VLOOKUP($Y$1*($S14-1)+1,DATA!$A$11:$L$1502,10,0),$M$1)</f>
        <v>77.58964351851853</v>
      </c>
      <c r="U14" s="16">
        <f>IF($R14&lt;=$Z$1,VLOOKUP($Y$1*($S14-1)+1,DATA!$A$11:$L$1502,5,0),$M$1)</f>
        <v>5.581</v>
      </c>
    </row>
    <row r="15" spans="8:21" ht="16.5" customHeight="1">
      <c r="H15" s="89">
        <f>COMPUTATION!A80</f>
      </c>
      <c r="I15" s="10">
        <f>'DEFAULT PROPERTIES and SETTINGS'!A27</f>
        <v>0</v>
      </c>
      <c r="J15" s="10">
        <f>'DEFAULT PROPERTIES and SETTINGS'!B27</f>
        <v>0</v>
      </c>
      <c r="L15" s="10" t="str">
        <f>'DEFAULT PROPERTIES and SETTINGS'!D27</f>
        <v>Karst</v>
      </c>
      <c r="M15" s="10">
        <f t="shared" si="4"/>
        <v>12</v>
      </c>
      <c r="N15" s="53">
        <f t="shared" si="0"/>
        <v>12</v>
      </c>
      <c r="O15" s="54">
        <f>IF($M15&lt;=$Z$1,VLOOKUP($Y$1*($N15-1)+1,DATA!$A$11:$L$1502,10,0),$M$1)</f>
        <v>77.58907638888888</v>
      </c>
      <c r="P15" s="16">
        <f>IF($M15&lt;=$Z$1,VLOOKUP($Y$1*($N15-1)+1,DATA!$A$11:$L$1502,5,0),$M$1)</f>
        <v>5.016</v>
      </c>
      <c r="R15" s="10">
        <f t="shared" si="2"/>
        <v>62</v>
      </c>
      <c r="S15" s="53">
        <f t="shared" si="1"/>
        <v>62</v>
      </c>
      <c r="T15" s="54">
        <f>IF($R15&lt;=$Z$1,VLOOKUP($Y$1*($S15-1)+1,DATA!$A$11:$L$1502,10,0),$M$1)</f>
        <v>77.5896550925926</v>
      </c>
      <c r="U15" s="16">
        <f>IF($R15&lt;=$Z$1,VLOOKUP($Y$1*($S15-1)+1,DATA!$A$11:$L$1502,5,0),$M$1)</f>
        <v>5.591</v>
      </c>
    </row>
    <row r="16" spans="9:21" ht="12.75">
      <c r="I16" s="10">
        <f>'DEFAULT PROPERTIES and SETTINGS'!A28</f>
        <v>0</v>
      </c>
      <c r="J16" s="10">
        <f>'DEFAULT PROPERTIES and SETTINGS'!B28</f>
        <v>0</v>
      </c>
      <c r="L16" s="10" t="str">
        <f>'DEFAULT PROPERTIES and SETTINGS'!D28</f>
        <v>Reef Limestone</v>
      </c>
      <c r="M16" s="10">
        <f t="shared" si="4"/>
        <v>13</v>
      </c>
      <c r="N16" s="53">
        <f t="shared" si="0"/>
        <v>13</v>
      </c>
      <c r="O16" s="54">
        <f>IF($M16&lt;=$Z$1,VLOOKUP($Y$1*($N16-1)+1,DATA!$A$11:$L$1502,10,0),$M$1)</f>
        <v>77.58908796296296</v>
      </c>
      <c r="P16" s="16">
        <f>IF($M16&lt;=$Z$1,VLOOKUP($Y$1*($N16-1)+1,DATA!$A$11:$L$1502,5,0),$M$1)</f>
        <v>5.035</v>
      </c>
      <c r="R16" s="10">
        <f t="shared" si="2"/>
        <v>63</v>
      </c>
      <c r="S16" s="53">
        <f t="shared" si="1"/>
        <v>63</v>
      </c>
      <c r="T16" s="54">
        <f>IF($R16&lt;=$Z$1,VLOOKUP($Y$1*($S16-1)+1,DATA!$A$11:$L$1502,10,0),$M$1)</f>
        <v>77.58981712962964</v>
      </c>
      <c r="U16" s="16">
        <f>IF($R16&lt;=$Z$1,VLOOKUP($Y$1*($S16-1)+1,DATA!$A$11:$L$1502,5,0),$M$1)</f>
        <v>5.681</v>
      </c>
    </row>
    <row r="17" spans="9:21" ht="12.75">
      <c r="I17" s="10">
        <f>'DEFAULT PROPERTIES and SETTINGS'!A29</f>
        <v>0</v>
      </c>
      <c r="J17" s="10">
        <f>'DEFAULT PROPERTIES and SETTINGS'!B29</f>
        <v>0</v>
      </c>
      <c r="L17" s="10" t="str">
        <f>'DEFAULT PROPERTIES and SETTINGS'!D29</f>
        <v>Limestone, Dolomite</v>
      </c>
      <c r="M17" s="10">
        <f t="shared" si="4"/>
        <v>14</v>
      </c>
      <c r="N17" s="53">
        <f t="shared" si="0"/>
        <v>14</v>
      </c>
      <c r="O17" s="54">
        <f>IF($M17&lt;=$Z$1,VLOOKUP($Y$1*($N17-1)+1,DATA!$A$11:$L$1502,10,0),$M$1)</f>
        <v>77.58909953703704</v>
      </c>
      <c r="P17" s="16">
        <f>IF($M17&lt;=$Z$1,VLOOKUP($Y$1*($N17-1)+1,DATA!$A$11:$L$1502,5,0),$M$1)</f>
        <v>5.048</v>
      </c>
      <c r="R17" s="10">
        <f t="shared" si="2"/>
        <v>64</v>
      </c>
      <c r="S17" s="53">
        <f t="shared" si="1"/>
        <v>64</v>
      </c>
      <c r="T17" s="54">
        <f>IF($R17&lt;=$Z$1,VLOOKUP($Y$1*($S17-1)+1,DATA!$A$11:$L$1502,10,0),$M$1)</f>
        <v>77.58993287037038</v>
      </c>
      <c r="U17" s="16">
        <f>IF($R17&lt;=$Z$1,VLOOKUP($Y$1*($S17-1)+1,DATA!$A$11:$L$1502,5,0),$M$1)</f>
        <v>5.736</v>
      </c>
    </row>
    <row r="18" spans="9:21" ht="12.75">
      <c r="I18" s="10">
        <f>'DEFAULT PROPERTIES and SETTINGS'!A30</f>
        <v>0</v>
      </c>
      <c r="J18" s="10">
        <f>'DEFAULT PROPERTIES and SETTINGS'!B30</f>
        <v>0</v>
      </c>
      <c r="L18" s="10" t="str">
        <f>'DEFAULT PROPERTIES and SETTINGS'!D30</f>
        <v>Fine-Grained Sandstone</v>
      </c>
      <c r="M18" s="10">
        <f t="shared" si="4"/>
        <v>15</v>
      </c>
      <c r="N18" s="53">
        <f t="shared" si="0"/>
        <v>15</v>
      </c>
      <c r="O18" s="54">
        <f>IF($M18&lt;=$Z$1,VLOOKUP($Y$1*($N18-1)+1,DATA!$A$11:$L$1502,10,0),$M$1)</f>
        <v>77.58911111111111</v>
      </c>
      <c r="P18" s="16">
        <f>IF($M18&lt;=$Z$1,VLOOKUP($Y$1*($N18-1)+1,DATA!$A$11:$L$1502,5,0),$M$1)</f>
        <v>5.068</v>
      </c>
      <c r="R18" s="10">
        <f t="shared" si="2"/>
        <v>65</v>
      </c>
      <c r="S18" s="53">
        <f t="shared" si="1"/>
        <v>65</v>
      </c>
      <c r="T18" s="54">
        <f>IF($R18&lt;=$Z$1,VLOOKUP($Y$1*($S18-1)+1,DATA!$A$11:$L$1502,10,0),$M$1)</f>
        <v>77.59004861111111</v>
      </c>
      <c r="U18" s="16">
        <f>IF($R18&lt;=$Z$1,VLOOKUP($Y$1*($S18-1)+1,DATA!$A$11:$L$1502,5,0),$M$1)</f>
        <v>5.783</v>
      </c>
    </row>
    <row r="19" spans="9:21" ht="12.75">
      <c r="I19" s="10">
        <f>'DEFAULT PROPERTIES and SETTINGS'!A31</f>
        <v>0</v>
      </c>
      <c r="J19" s="10">
        <f>'DEFAULT PROPERTIES and SETTINGS'!B31</f>
        <v>0</v>
      </c>
      <c r="L19" s="10" t="str">
        <f>'DEFAULT PROPERTIES and SETTINGS'!D31</f>
        <v>Medium-Grained Sandstone</v>
      </c>
      <c r="M19" s="10">
        <f t="shared" si="4"/>
        <v>16</v>
      </c>
      <c r="N19" s="53">
        <f t="shared" si="0"/>
        <v>16</v>
      </c>
      <c r="O19" s="54">
        <f>IF($M19&lt;=$Z$1,VLOOKUP($Y$1*($N19-1)+1,DATA!$A$11:$L$1502,10,0),$M$1)</f>
        <v>77.58912268518519</v>
      </c>
      <c r="P19" s="16">
        <f>IF($M19&lt;=$Z$1,VLOOKUP($Y$1*($N19-1)+1,DATA!$A$11:$L$1502,5,0),$M$1)</f>
        <v>5.084</v>
      </c>
      <c r="R19" s="10">
        <f t="shared" si="2"/>
        <v>66</v>
      </c>
      <c r="S19" s="53">
        <f t="shared" si="1"/>
      </c>
      <c r="T19" s="54">
        <f>IF($R19&lt;=$Z$1,VLOOKUP($Y$1*($S19-1)+1,DATA!$A$11:$L$1502,10,0),$M$1)</f>
      </c>
      <c r="U19" s="16">
        <f>IF($R19&lt;=$Z$1,VLOOKUP($Y$1*($S19-1)+1,DATA!$A$11:$L$1502,5,0),$M$1)</f>
      </c>
    </row>
    <row r="20" spans="9:21" ht="12.75">
      <c r="I20" s="10">
        <f>'DEFAULT PROPERTIES and SETTINGS'!A32</f>
        <v>0</v>
      </c>
      <c r="J20" s="10">
        <f>'DEFAULT PROPERTIES and SETTINGS'!B32</f>
        <v>0</v>
      </c>
      <c r="L20" s="10" t="str">
        <f>'DEFAULT PROPERTIES and SETTINGS'!D32</f>
        <v>Siltstone</v>
      </c>
      <c r="M20" s="10">
        <f t="shared" si="4"/>
        <v>17</v>
      </c>
      <c r="N20" s="53">
        <f t="shared" si="0"/>
        <v>17</v>
      </c>
      <c r="O20" s="54">
        <f>IF($M20&lt;=$Z$1,VLOOKUP($Y$1*($N20-1)+1,DATA!$A$11:$L$1502,10,0),$M$1)</f>
        <v>77.58913425925925</v>
      </c>
      <c r="P20" s="16">
        <f>IF($M20&lt;=$Z$1,VLOOKUP($Y$1*($N20-1)+1,DATA!$A$11:$L$1502,5,0),$M$1)</f>
        <v>5.1</v>
      </c>
      <c r="R20" s="10">
        <f t="shared" si="2"/>
        <v>67</v>
      </c>
      <c r="S20" s="53">
        <f t="shared" si="1"/>
      </c>
      <c r="T20" s="54">
        <f>IF($R20&lt;=$Z$1,VLOOKUP($Y$1*($S20-1)+1,DATA!$A$11:$L$1502,10,0),$M$1)</f>
      </c>
      <c r="U20" s="16">
        <f>IF($R20&lt;=$Z$1,VLOOKUP($Y$1*($S20-1)+1,DATA!$A$11:$L$1502,5,0),$M$1)</f>
      </c>
    </row>
    <row r="21" spans="1:21" ht="12.75">
      <c r="A21" s="9"/>
      <c r="B21" s="69"/>
      <c r="C21" s="69"/>
      <c r="I21" s="10">
        <f>'DEFAULT PROPERTIES and SETTINGS'!A33</f>
        <v>0</v>
      </c>
      <c r="J21" s="10">
        <f>'DEFAULT PROPERTIES and SETTINGS'!B33</f>
        <v>0</v>
      </c>
      <c r="L21" s="10" t="str">
        <f>'DEFAULT PROPERTIES and SETTINGS'!D33</f>
        <v>Claystone</v>
      </c>
      <c r="M21" s="10">
        <f t="shared" si="4"/>
        <v>18</v>
      </c>
      <c r="N21" s="53">
        <f t="shared" si="0"/>
        <v>18</v>
      </c>
      <c r="O21" s="54">
        <f>IF($M21&lt;=$Z$1,VLOOKUP($Y$1*($N21-1)+1,DATA!$A$11:$L$1502,10,0),$M$1)</f>
        <v>77.58914583333333</v>
      </c>
      <c r="P21" s="16">
        <f>IF($M21&lt;=$Z$1,VLOOKUP($Y$1*($N21-1)+1,DATA!$A$11:$L$1502,5,0),$M$1)</f>
        <v>5.115</v>
      </c>
      <c r="R21" s="10">
        <f t="shared" si="2"/>
        <v>68</v>
      </c>
      <c r="S21" s="53">
        <f t="shared" si="1"/>
      </c>
      <c r="T21" s="54">
        <f>IF($R21&lt;=$Z$1,VLOOKUP($Y$1*($S21-1)+1,DATA!$A$11:$L$1502,10,0),$M$1)</f>
      </c>
      <c r="U21" s="16">
        <f>IF($R21&lt;=$Z$1,VLOOKUP($Y$1*($S21-1)+1,DATA!$A$11:$L$1502,5,0),$M$1)</f>
      </c>
    </row>
    <row r="22" spans="1:21" ht="12.75">
      <c r="A22" s="9"/>
      <c r="B22" s="69"/>
      <c r="C22" s="69"/>
      <c r="I22" s="10">
        <f>'DEFAULT PROPERTIES and SETTINGS'!A34</f>
        <v>0</v>
      </c>
      <c r="J22" s="10">
        <f>'DEFAULT PROPERTIES and SETTINGS'!B34</f>
        <v>0</v>
      </c>
      <c r="L22" s="10" t="str">
        <f>'DEFAULT PROPERTIES and SETTINGS'!D34</f>
        <v>Anhydrite</v>
      </c>
      <c r="M22" s="10">
        <f t="shared" si="4"/>
        <v>19</v>
      </c>
      <c r="N22" s="53">
        <f t="shared" si="0"/>
        <v>19</v>
      </c>
      <c r="O22" s="54">
        <f>IF($M22&lt;=$Z$1,VLOOKUP($Y$1*($N22-1)+1,DATA!$A$11:$L$1502,10,0),$M$1)</f>
        <v>77.58915740740741</v>
      </c>
      <c r="P22" s="16">
        <f>IF($M22&lt;=$Z$1,VLOOKUP($Y$1*($N22-1)+1,DATA!$A$11:$L$1502,5,0),$M$1)</f>
        <v>5.131</v>
      </c>
      <c r="R22" s="10">
        <f t="shared" si="2"/>
        <v>69</v>
      </c>
      <c r="S22" s="53">
        <f t="shared" si="1"/>
      </c>
      <c r="T22" s="54">
        <f>IF($R22&lt;=$Z$1,VLOOKUP($Y$1*($S22-1)+1,DATA!$A$11:$L$1502,10,0),$M$1)</f>
      </c>
      <c r="U22" s="16">
        <f>IF($R22&lt;=$Z$1,VLOOKUP($Y$1*($S22-1)+1,DATA!$A$11:$L$1502,5,0),$M$1)</f>
      </c>
    </row>
    <row r="23" spans="1:21" ht="12.75">
      <c r="A23" s="9"/>
      <c r="B23" s="69"/>
      <c r="C23" s="69"/>
      <c r="I23" s="10">
        <f>'DEFAULT PROPERTIES and SETTINGS'!A35</f>
        <v>0</v>
      </c>
      <c r="J23" s="10">
        <f>'DEFAULT PROPERTIES and SETTINGS'!B35</f>
        <v>0</v>
      </c>
      <c r="L23" s="10" t="str">
        <f>'DEFAULT PROPERTIES and SETTINGS'!D35</f>
        <v>Shale</v>
      </c>
      <c r="M23" s="10">
        <f t="shared" si="4"/>
        <v>20</v>
      </c>
      <c r="N23" s="53">
        <f t="shared" si="0"/>
        <v>20</v>
      </c>
      <c r="O23" s="54">
        <f>IF($M23&lt;=$Z$1,VLOOKUP($Y$1*($N23-1)+1,DATA!$A$11:$L$1502,10,0),$M$1)</f>
        <v>77.58916898148148</v>
      </c>
      <c r="P23" s="16">
        <f>IF($M23&lt;=$Z$1,VLOOKUP($Y$1*($N23-1)+1,DATA!$A$11:$L$1502,5,0),$M$1)</f>
        <v>5.148</v>
      </c>
      <c r="R23" s="10">
        <f t="shared" si="2"/>
        <v>70</v>
      </c>
      <c r="S23" s="53">
        <f t="shared" si="1"/>
      </c>
      <c r="T23" s="54">
        <f>IF($R23&lt;=$Z$1,VLOOKUP($Y$1*($S23-1)+1,DATA!$A$11:$L$1502,10,0),$M$1)</f>
      </c>
      <c r="U23" s="16">
        <f>IF($R23&lt;=$Z$1,VLOOKUP($Y$1*($S23-1)+1,DATA!$A$11:$L$1502,5,0),$M$1)</f>
      </c>
    </row>
    <row r="24" spans="1:21" ht="12.75">
      <c r="A24" s="9"/>
      <c r="B24" s="16"/>
      <c r="I24" s="10">
        <f>'DEFAULT PROPERTIES and SETTINGS'!A36</f>
        <v>0</v>
      </c>
      <c r="J24" s="10">
        <f>'DEFAULT PROPERTIES and SETTINGS'!B36</f>
        <v>0</v>
      </c>
      <c r="L24" s="10" t="str">
        <f>'DEFAULT PROPERTIES and SETTINGS'!D36</f>
        <v>Permeable Basalt</v>
      </c>
      <c r="M24" s="10">
        <f t="shared" si="4"/>
        <v>21</v>
      </c>
      <c r="N24" s="53">
        <f t="shared" si="0"/>
        <v>21</v>
      </c>
      <c r="O24" s="54">
        <f>IF($M24&lt;=$Z$1,VLOOKUP($Y$1*($N24-1)+1,DATA!$A$11:$L$1502,10,0),$M$1)</f>
        <v>77.58918055555556</v>
      </c>
      <c r="P24" s="16">
        <f>IF($M24&lt;=$Z$1,VLOOKUP($Y$1*($N24-1)+1,DATA!$A$11:$L$1502,5,0),$M$1)</f>
        <v>5.161</v>
      </c>
      <c r="R24" s="10">
        <f t="shared" si="2"/>
        <v>71</v>
      </c>
      <c r="S24" s="53">
        <f t="shared" si="1"/>
      </c>
      <c r="T24" s="54">
        <f>IF($R24&lt;=$Z$1,VLOOKUP($Y$1*($S24-1)+1,DATA!$A$11:$L$1502,10,0),$M$1)</f>
      </c>
      <c r="U24" s="16">
        <f>IF($R24&lt;=$Z$1,VLOOKUP($Y$1*($S24-1)+1,DATA!$A$11:$L$1502,5,0),$M$1)</f>
      </c>
    </row>
    <row r="25" spans="1:21" ht="12.75">
      <c r="A25" s="9"/>
      <c r="B25" s="9"/>
      <c r="C25" s="9"/>
      <c r="D25" s="9"/>
      <c r="I25" s="10">
        <f>'DEFAULT PROPERTIES and SETTINGS'!A37</f>
        <v>0</v>
      </c>
      <c r="J25" s="10">
        <f>'DEFAULT PROPERTIES and SETTINGS'!B37</f>
        <v>0</v>
      </c>
      <c r="L25" s="10" t="str">
        <f>'DEFAULT PROPERTIES and SETTINGS'!D37</f>
        <v>Fractured Igneous and Metamorphic Rock</v>
      </c>
      <c r="M25" s="10">
        <f t="shared" si="4"/>
        <v>22</v>
      </c>
      <c r="N25" s="53">
        <f t="shared" si="0"/>
        <v>22</v>
      </c>
      <c r="O25" s="54">
        <f>IF($M25&lt;=$Z$1,VLOOKUP($Y$1*($N25-1)+1,DATA!$A$11:$L$1502,10,0),$M$1)</f>
        <v>77.58919212962962</v>
      </c>
      <c r="P25" s="16">
        <f>IF($M25&lt;=$Z$1,VLOOKUP($Y$1*($N25-1)+1,DATA!$A$11:$L$1502,5,0),$M$1)</f>
        <v>5.176</v>
      </c>
      <c r="R25" s="10">
        <f t="shared" si="2"/>
        <v>72</v>
      </c>
      <c r="S25" s="53">
        <f t="shared" si="1"/>
      </c>
      <c r="T25" s="54">
        <f>IF($R25&lt;=$Z$1,VLOOKUP($Y$1*($S25-1)+1,DATA!$A$11:$L$1502,10,0),$M$1)</f>
      </c>
      <c r="U25" s="16">
        <f>IF($R25&lt;=$Z$1,VLOOKUP($Y$1*($S25-1)+1,DATA!$A$11:$L$1502,5,0),$M$1)</f>
      </c>
    </row>
    <row r="26" spans="1:21" ht="12.75">
      <c r="A26" s="9"/>
      <c r="B26" s="9"/>
      <c r="C26" s="9"/>
      <c r="D26" s="9"/>
      <c r="I26" s="10">
        <f>'DEFAULT PROPERTIES and SETTINGS'!A38</f>
        <v>0</v>
      </c>
      <c r="J26" s="10">
        <f>'DEFAULT PROPERTIES and SETTINGS'!B38</f>
        <v>0</v>
      </c>
      <c r="L26" s="10" t="str">
        <f>'DEFAULT PROPERTIES and SETTINGS'!D38</f>
        <v>Weathered Granite</v>
      </c>
      <c r="M26" s="10">
        <f t="shared" si="4"/>
        <v>23</v>
      </c>
      <c r="N26" s="53">
        <f t="shared" si="0"/>
        <v>23</v>
      </c>
      <c r="O26" s="54">
        <f>IF($M26&lt;=$Z$1,VLOOKUP($Y$1*($N26-1)+1,DATA!$A$11:$L$1502,10,0),$M$1)</f>
        <v>77.5892037037037</v>
      </c>
      <c r="P26" s="16">
        <f>IF($M26&lt;=$Z$1,VLOOKUP($Y$1*($N26-1)+1,DATA!$A$11:$L$1502,5,0),$M$1)</f>
        <v>5.189</v>
      </c>
      <c r="R26" s="10">
        <f t="shared" si="2"/>
        <v>73</v>
      </c>
      <c r="S26" s="53">
        <f t="shared" si="1"/>
      </c>
      <c r="T26" s="54">
        <f>IF($R26&lt;=$Z$1,VLOOKUP($Y$1*($S26-1)+1,DATA!$A$11:$L$1502,10,0),$M$1)</f>
      </c>
      <c r="U26" s="16">
        <f>IF($R26&lt;=$Z$1,VLOOKUP($Y$1*($S26-1)+1,DATA!$A$11:$L$1502,5,0),$M$1)</f>
      </c>
    </row>
    <row r="27" spans="1:21" ht="12.75">
      <c r="A27" s="9"/>
      <c r="B27" s="9"/>
      <c r="C27" s="9"/>
      <c r="D27" s="9"/>
      <c r="I27" s="10">
        <f>'DEFAULT PROPERTIES and SETTINGS'!A39</f>
        <v>0</v>
      </c>
      <c r="J27" s="10">
        <f>'DEFAULT PROPERTIES and SETTINGS'!B39</f>
        <v>0</v>
      </c>
      <c r="L27" s="10" t="str">
        <f>'DEFAULT PROPERTIES and SETTINGS'!D39</f>
        <v>Weathered Gabbro</v>
      </c>
      <c r="M27" s="10">
        <f t="shared" si="4"/>
        <v>24</v>
      </c>
      <c r="N27" s="53">
        <f t="shared" si="0"/>
        <v>24</v>
      </c>
      <c r="O27" s="54">
        <f>IF($M27&lt;=$Z$1,VLOOKUP($Y$1*($N27-1)+1,DATA!$A$11:$L$1502,10,0),$M$1)</f>
        <v>77.58921527777778</v>
      </c>
      <c r="P27" s="16">
        <f>IF($M27&lt;=$Z$1,VLOOKUP($Y$1*($N27-1)+1,DATA!$A$11:$L$1502,5,0),$M$1)</f>
        <v>5.203</v>
      </c>
      <c r="R27" s="10">
        <f t="shared" si="2"/>
        <v>74</v>
      </c>
      <c r="S27" s="53">
        <f t="shared" si="1"/>
      </c>
      <c r="T27" s="54">
        <f>IF($R27&lt;=$Z$1,VLOOKUP($Y$1*($S27-1)+1,DATA!$A$11:$L$1502,10,0),$M$1)</f>
      </c>
      <c r="U27" s="16">
        <f>IF($R27&lt;=$Z$1,VLOOKUP($Y$1*($S27-1)+1,DATA!$A$11:$L$1502,5,0),$M$1)</f>
      </c>
    </row>
    <row r="28" spans="1:21" ht="12.75">
      <c r="A28" s="9"/>
      <c r="B28" s="9"/>
      <c r="C28" s="9"/>
      <c r="D28" s="9"/>
      <c r="I28" s="10">
        <f>'DEFAULT PROPERTIES and SETTINGS'!A40</f>
        <v>0</v>
      </c>
      <c r="J28" s="10">
        <f>'DEFAULT PROPERTIES and SETTINGS'!B40</f>
        <v>0</v>
      </c>
      <c r="L28" s="10" t="str">
        <f>'DEFAULT PROPERTIES and SETTINGS'!D40</f>
        <v>Basalt</v>
      </c>
      <c r="M28" s="10">
        <f t="shared" si="4"/>
        <v>25</v>
      </c>
      <c r="N28" s="53">
        <f t="shared" si="0"/>
        <v>25</v>
      </c>
      <c r="O28" s="54">
        <f>IF($M28&lt;=$Z$1,VLOOKUP($Y$1*($N28-1)+1,DATA!$A$11:$L$1502,10,0),$M$1)</f>
        <v>77.58922685185185</v>
      </c>
      <c r="P28" s="16">
        <f>IF($M28&lt;=$Z$1,VLOOKUP($Y$1*($N28-1)+1,DATA!$A$11:$L$1502,5,0),$M$1)</f>
        <v>5.217</v>
      </c>
      <c r="R28" s="10">
        <f t="shared" si="2"/>
        <v>75</v>
      </c>
      <c r="S28" s="53">
        <f t="shared" si="1"/>
      </c>
      <c r="T28" s="54">
        <f>IF($R28&lt;=$Z$1,VLOOKUP($Y$1*($S28-1)+1,DATA!$A$11:$L$1502,10,0),$M$1)</f>
      </c>
      <c r="U28" s="16">
        <f>IF($R28&lt;=$Z$1,VLOOKUP($Y$1*($S28-1)+1,DATA!$A$11:$L$1502,5,0),$M$1)</f>
      </c>
    </row>
    <row r="29" spans="1:21" ht="12.75">
      <c r="A29" s="9"/>
      <c r="B29" s="9"/>
      <c r="C29" s="9"/>
      <c r="D29" s="9"/>
      <c r="I29" s="10">
        <f>'DEFAULT PROPERTIES and SETTINGS'!A41</f>
        <v>0</v>
      </c>
      <c r="J29" s="10">
        <f>'DEFAULT PROPERTIES and SETTINGS'!B41</f>
        <v>0</v>
      </c>
      <c r="L29" s="10" t="str">
        <f>'DEFAULT PROPERTIES and SETTINGS'!D41</f>
        <v>Unfractured Igneous and Metamorphic Rock </v>
      </c>
      <c r="M29" s="10">
        <f t="shared" si="4"/>
        <v>26</v>
      </c>
      <c r="N29" s="53">
        <f t="shared" si="0"/>
        <v>26</v>
      </c>
      <c r="O29" s="54">
        <f>IF($M29&lt;=$Z$1,VLOOKUP($Y$1*($N29-1)+1,DATA!$A$11:$L$1502,10,0),$M$1)</f>
        <v>77.58923842592593</v>
      </c>
      <c r="P29" s="16">
        <f>IF($M29&lt;=$Z$1,VLOOKUP($Y$1*($N29-1)+1,DATA!$A$11:$L$1502,5,0),$M$1)</f>
        <v>5.23</v>
      </c>
      <c r="R29" s="10">
        <f t="shared" si="2"/>
        <v>76</v>
      </c>
      <c r="S29" s="53">
        <f t="shared" si="1"/>
      </c>
      <c r="T29" s="54">
        <f>IF($R29&lt;=$Z$1,VLOOKUP($Y$1*($S29-1)+1,DATA!$A$11:$L$1502,10,0),$M$1)</f>
      </c>
      <c r="U29" s="16">
        <f>IF($R29&lt;=$Z$1,VLOOKUP($Y$1*($S29-1)+1,DATA!$A$11:$L$1502,5,0),$M$1)</f>
      </c>
    </row>
    <row r="30" spans="1:21" ht="12.75">
      <c r="A30" s="9"/>
      <c r="B30" s="9"/>
      <c r="C30" s="9"/>
      <c r="D30" s="9"/>
      <c r="I30" s="10">
        <f>'DEFAULT PROPERTIES and SETTINGS'!A42</f>
        <v>0</v>
      </c>
      <c r="J30" s="10">
        <f>'DEFAULT PROPERTIES and SETTINGS'!B42</f>
        <v>0</v>
      </c>
      <c r="L30" s="10" t="str">
        <f>'DEFAULT PROPERTIES and SETTINGS'!D42</f>
        <v>Unfractured Igneous and Metamorphic Rock </v>
      </c>
      <c r="M30" s="10">
        <f t="shared" si="4"/>
        <v>27</v>
      </c>
      <c r="N30" s="53">
        <f t="shared" si="0"/>
        <v>27</v>
      </c>
      <c r="O30" s="54">
        <f>IF($M30&lt;=$Z$1,VLOOKUP($Y$1*($N30-1)+1,DATA!$A$11:$L$1502,10,0),$M$1)</f>
        <v>77.58924999999999</v>
      </c>
      <c r="P30" s="16">
        <f>IF($M30&lt;=$Z$1,VLOOKUP($Y$1*($N30-1)+1,DATA!$A$11:$L$1502,5,0),$M$1)</f>
        <v>5.242</v>
      </c>
      <c r="R30" s="10">
        <f t="shared" si="2"/>
        <v>77</v>
      </c>
      <c r="S30" s="53">
        <f t="shared" si="1"/>
      </c>
      <c r="T30" s="54">
        <f>IF($R30&lt;=$Z$1,VLOOKUP($Y$1*($S30-1)+1,DATA!$A$11:$L$1502,10,0),$M$1)</f>
      </c>
      <c r="U30" s="16">
        <f>IF($R30&lt;=$Z$1,VLOOKUP($Y$1*($S30-1)+1,DATA!$A$11:$L$1502,5,0),$M$1)</f>
      </c>
    </row>
    <row r="31" spans="1:21" ht="12.75">
      <c r="A31" s="9"/>
      <c r="B31" s="9"/>
      <c r="C31" s="9"/>
      <c r="D31" s="9"/>
      <c r="M31" s="10">
        <f t="shared" si="4"/>
        <v>28</v>
      </c>
      <c r="N31" s="53">
        <f t="shared" si="0"/>
        <v>28</v>
      </c>
      <c r="O31" s="54">
        <f>IF($M31&lt;=$Z$1,VLOOKUP($Y$1*($N31-1)+1,DATA!$A$11:$L$1502,10,0),$M$1)</f>
        <v>77.58926157407407</v>
      </c>
      <c r="P31" s="16">
        <f>IF($M31&lt;=$Z$1,VLOOKUP($Y$1*($N31-1)+1,DATA!$A$11:$L$1502,5,0),$M$1)</f>
        <v>5.255</v>
      </c>
      <c r="R31" s="10">
        <f t="shared" si="2"/>
        <v>78</v>
      </c>
      <c r="S31" s="53">
        <f t="shared" si="1"/>
      </c>
      <c r="T31" s="54">
        <f>IF($R31&lt;=$Z$1,VLOOKUP($Y$1*($S31-1)+1,DATA!$A$11:$L$1502,10,0),$M$1)</f>
      </c>
      <c r="U31" s="16">
        <f>IF($R31&lt;=$Z$1,VLOOKUP($Y$1*($S31-1)+1,DATA!$A$11:$L$1502,5,0),$M$1)</f>
      </c>
    </row>
    <row r="32" spans="1:21" ht="12.75">
      <c r="A32" s="9"/>
      <c r="B32" s="9"/>
      <c r="C32" s="9"/>
      <c r="D32" s="9"/>
      <c r="M32" s="10">
        <f t="shared" si="4"/>
        <v>29</v>
      </c>
      <c r="N32" s="53">
        <f t="shared" si="0"/>
        <v>29</v>
      </c>
      <c r="O32" s="54">
        <f>IF($M32&lt;=$Z$1,VLOOKUP($Y$1*($N32-1)+1,DATA!$A$11:$L$1502,10,0),$M$1)</f>
        <v>77.58927314814815</v>
      </c>
      <c r="P32" s="16">
        <f>IF($M32&lt;=$Z$1,VLOOKUP($Y$1*($N32-1)+1,DATA!$A$11:$L$1502,5,0),$M$1)</f>
        <v>5.269</v>
      </c>
      <c r="R32" s="10">
        <f t="shared" si="2"/>
        <v>79</v>
      </c>
      <c r="S32" s="53">
        <f t="shared" si="1"/>
      </c>
      <c r="T32" s="54">
        <f>IF($R32&lt;=$Z$1,VLOOKUP($Y$1*($S32-1)+1,DATA!$A$11:$L$1502,10,0),$M$1)</f>
      </c>
      <c r="U32" s="16">
        <f>IF($R32&lt;=$Z$1,VLOOKUP($Y$1*($S32-1)+1,DATA!$A$11:$L$1502,5,0),$M$1)</f>
      </c>
    </row>
    <row r="33" spans="1:21" ht="12.75">
      <c r="A33" s="9"/>
      <c r="B33" s="9"/>
      <c r="C33" s="9"/>
      <c r="D33" s="9"/>
      <c r="M33" s="10">
        <f t="shared" si="4"/>
        <v>30</v>
      </c>
      <c r="N33" s="53">
        <f t="shared" si="0"/>
        <v>30</v>
      </c>
      <c r="O33" s="54">
        <f>IF($M33&lt;=$Z$1,VLOOKUP($Y$1*($N33-1)+1,DATA!$A$11:$L$1502,10,0),$M$1)</f>
        <v>77.58928472222222</v>
      </c>
      <c r="P33" s="16">
        <f>IF($M33&lt;=$Z$1,VLOOKUP($Y$1*($N33-1)+1,DATA!$A$11:$L$1502,5,0),$M$1)</f>
        <v>5.282</v>
      </c>
      <c r="R33" s="10">
        <f t="shared" si="2"/>
        <v>80</v>
      </c>
      <c r="S33" s="53">
        <f t="shared" si="1"/>
      </c>
      <c r="T33" s="54">
        <f>IF($R33&lt;=$Z$1,VLOOKUP($Y$1*($S33-1)+1,DATA!$A$11:$L$1502,10,0),$M$1)</f>
      </c>
      <c r="U33" s="16">
        <f>IF($R33&lt;=$Z$1,VLOOKUP($Y$1*($S33-1)+1,DATA!$A$11:$L$1502,5,0),$M$1)</f>
      </c>
    </row>
    <row r="34" spans="1:21" ht="12.75">
      <c r="A34" s="9"/>
      <c r="B34" s="9"/>
      <c r="C34" s="9"/>
      <c r="D34" s="9"/>
      <c r="M34" s="10">
        <f aca="true" t="shared" si="5" ref="M34:M53">M33+1</f>
        <v>31</v>
      </c>
      <c r="N34" s="53">
        <f t="shared" si="0"/>
        <v>31</v>
      </c>
      <c r="O34" s="54">
        <f>IF($M34&lt;=$Z$1,VLOOKUP($Y$1*($N34-1)+1,DATA!$A$11:$L$1502,10,0),$M$1)</f>
        <v>77.5892962962963</v>
      </c>
      <c r="P34" s="16">
        <f>IF($M34&lt;=$Z$1,VLOOKUP($Y$1*($N34-1)+1,DATA!$A$11:$L$1502,5,0),$M$1)</f>
        <v>5.293</v>
      </c>
      <c r="R34" s="10">
        <f t="shared" si="2"/>
        <v>81</v>
      </c>
      <c r="S34" s="53">
        <f t="shared" si="1"/>
      </c>
      <c r="T34" s="54">
        <f>IF($R34&lt;=$Z$1,VLOOKUP($Y$1*($S34-1)+1,DATA!$A$11:$L$1502,10,0),$M$1)</f>
      </c>
      <c r="U34" s="16">
        <f>IF($R34&lt;=$Z$1,VLOOKUP($Y$1*($S34-1)+1,DATA!$A$11:$L$1502,5,0),$M$1)</f>
      </c>
    </row>
    <row r="35" spans="1:21" ht="12.75">
      <c r="A35" s="9"/>
      <c r="B35" s="9"/>
      <c r="C35" s="9"/>
      <c r="D35" s="9"/>
      <c r="M35" s="10">
        <f t="shared" si="5"/>
        <v>32</v>
      </c>
      <c r="N35" s="53">
        <f t="shared" si="0"/>
        <v>32</v>
      </c>
      <c r="O35" s="54">
        <f>IF($M35&lt;=$Z$1,VLOOKUP($Y$1*($N35-1)+1,DATA!$A$11:$L$1502,10,0),$M$1)</f>
        <v>77.58930787037038</v>
      </c>
      <c r="P35" s="16">
        <f>IF($M35&lt;=$Z$1,VLOOKUP($Y$1*($N35-1)+1,DATA!$A$11:$L$1502,5,0),$M$1)</f>
        <v>5.305</v>
      </c>
      <c r="R35" s="10">
        <f t="shared" si="2"/>
        <v>82</v>
      </c>
      <c r="S35" s="53">
        <f t="shared" si="1"/>
      </c>
      <c r="T35" s="54">
        <f>IF($R35&lt;=$Z$1,VLOOKUP($Y$1*($S35-1)+1,DATA!$A$11:$L$1502,10,0),$M$1)</f>
      </c>
      <c r="U35" s="16">
        <f>IF($R35&lt;=$Z$1,VLOOKUP($Y$1*($S35-1)+1,DATA!$A$11:$L$1502,5,0),$M$1)</f>
      </c>
    </row>
    <row r="36" spans="1:21" ht="12.75">
      <c r="A36" s="9"/>
      <c r="B36" s="9"/>
      <c r="C36" s="9"/>
      <c r="D36" s="9"/>
      <c r="M36" s="10">
        <f t="shared" si="5"/>
        <v>33</v>
      </c>
      <c r="N36" s="53">
        <f aca="true" t="shared" si="6" ref="N36:N53">IF($M36&lt;=$Z$1,M36,$M$1)</f>
        <v>33</v>
      </c>
      <c r="O36" s="54">
        <f>IF($M36&lt;=$Z$1,VLOOKUP($Y$1*($N36-1)+1,DATA!$A$11:$L$1502,10,0),$M$1)</f>
        <v>77.58931944444444</v>
      </c>
      <c r="P36" s="16">
        <f>IF($M36&lt;=$Z$1,VLOOKUP($Y$1*($N36-1)+1,DATA!$A$11:$L$1502,5,0),$M$1)</f>
        <v>5.317</v>
      </c>
      <c r="R36" s="10">
        <f t="shared" si="2"/>
        <v>83</v>
      </c>
      <c r="S36" s="53">
        <f aca="true" t="shared" si="7" ref="S36:S53">IF($R36&lt;=$Z$1,R36,$M$1)</f>
      </c>
      <c r="T36" s="54">
        <f>IF($R36&lt;=$Z$1,VLOOKUP($Y$1*($S36-1)+1,DATA!$A$11:$L$1502,10,0),$M$1)</f>
      </c>
      <c r="U36" s="16">
        <f>IF($R36&lt;=$Z$1,VLOOKUP($Y$1*($S36-1)+1,DATA!$A$11:$L$1502,5,0),$M$1)</f>
      </c>
    </row>
    <row r="37" spans="1:21" ht="12.75">
      <c r="A37" s="70"/>
      <c r="M37" s="10">
        <f t="shared" si="5"/>
        <v>34</v>
      </c>
      <c r="N37" s="53">
        <f t="shared" si="6"/>
        <v>34</v>
      </c>
      <c r="O37" s="54">
        <f>IF($M37&lt;=$Z$1,VLOOKUP($Y$1*($N37-1)+1,DATA!$A$11:$L$1502,10,0),$M$1)</f>
        <v>77.58933101851852</v>
      </c>
      <c r="P37" s="16">
        <f>IF($M37&lt;=$Z$1,VLOOKUP($Y$1*($N37-1)+1,DATA!$A$11:$L$1502,5,0),$M$1)</f>
        <v>5.329</v>
      </c>
      <c r="R37" s="10">
        <f t="shared" si="2"/>
        <v>84</v>
      </c>
      <c r="S37" s="53">
        <f t="shared" si="7"/>
      </c>
      <c r="T37" s="54">
        <f>IF($R37&lt;=$Z$1,VLOOKUP($Y$1*($S37-1)+1,DATA!$A$11:$L$1502,10,0),$M$1)</f>
      </c>
      <c r="U37" s="16">
        <f>IF($R37&lt;=$Z$1,VLOOKUP($Y$1*($S37-1)+1,DATA!$A$11:$L$1502,5,0),$M$1)</f>
      </c>
    </row>
    <row r="38" spans="13:21" ht="12.75">
      <c r="M38" s="10">
        <f t="shared" si="5"/>
        <v>35</v>
      </c>
      <c r="N38" s="53">
        <f t="shared" si="6"/>
        <v>35</v>
      </c>
      <c r="O38" s="54">
        <f>IF($M38&lt;=$Z$1,VLOOKUP($Y$1*($N38-1)+1,DATA!$A$11:$L$1502,10,0),$M$1)</f>
        <v>77.58934259259259</v>
      </c>
      <c r="P38" s="16">
        <f>IF($M38&lt;=$Z$1,VLOOKUP($Y$1*($N38-1)+1,DATA!$A$11:$L$1502,5,0),$M$1)</f>
        <v>5.34</v>
      </c>
      <c r="R38" s="10">
        <f t="shared" si="2"/>
        <v>85</v>
      </c>
      <c r="S38" s="53">
        <f t="shared" si="7"/>
      </c>
      <c r="T38" s="54">
        <f>IF($R38&lt;=$Z$1,VLOOKUP($Y$1*($S38-1)+1,DATA!$A$11:$L$1502,10,0),$M$1)</f>
      </c>
      <c r="U38" s="16">
        <f>IF($R38&lt;=$Z$1,VLOOKUP($Y$1*($S38-1)+1,DATA!$A$11:$L$1502,5,0),$M$1)</f>
      </c>
    </row>
    <row r="39" spans="13:21" ht="12.75">
      <c r="M39" s="10">
        <f t="shared" si="5"/>
        <v>36</v>
      </c>
      <c r="N39" s="53">
        <f t="shared" si="6"/>
        <v>36</v>
      </c>
      <c r="O39" s="54">
        <f>IF($M39&lt;=$Z$1,VLOOKUP($Y$1*($N39-1)+1,DATA!$A$11:$L$1502,10,0),$M$1)</f>
        <v>77.58935416666667</v>
      </c>
      <c r="P39" s="16">
        <f>IF($M39&lt;=$Z$1,VLOOKUP($Y$1*($N39-1)+1,DATA!$A$11:$L$1502,5,0),$M$1)</f>
        <v>5.352</v>
      </c>
      <c r="R39" s="10">
        <f t="shared" si="2"/>
        <v>86</v>
      </c>
      <c r="S39" s="53">
        <f t="shared" si="7"/>
      </c>
      <c r="T39" s="54">
        <f>IF($R39&lt;=$Z$1,VLOOKUP($Y$1*($S39-1)+1,DATA!$A$11:$L$1502,10,0),$M$1)</f>
      </c>
      <c r="U39" s="16">
        <f>IF($R39&lt;=$Z$1,VLOOKUP($Y$1*($S39-1)+1,DATA!$A$11:$L$1502,5,0),$M$1)</f>
      </c>
    </row>
    <row r="40" spans="13:21" ht="12.75">
      <c r="M40" s="10">
        <f t="shared" si="5"/>
        <v>37</v>
      </c>
      <c r="N40" s="53">
        <f t="shared" si="6"/>
        <v>37</v>
      </c>
      <c r="O40" s="54">
        <f>IF($M40&lt;=$Z$1,VLOOKUP($Y$1*($N40-1)+1,DATA!$A$11:$L$1502,10,0),$M$1)</f>
        <v>77.58936574074075</v>
      </c>
      <c r="P40" s="16">
        <f>IF($M40&lt;=$Z$1,VLOOKUP($Y$1*($N40-1)+1,DATA!$A$11:$L$1502,5,0),$M$1)</f>
        <v>5.362</v>
      </c>
      <c r="R40" s="10">
        <f t="shared" si="2"/>
        <v>87</v>
      </c>
      <c r="S40" s="53">
        <f t="shared" si="7"/>
      </c>
      <c r="T40" s="54">
        <f>IF($R40&lt;=$Z$1,VLOOKUP($Y$1*($S40-1)+1,DATA!$A$11:$L$1502,10,0),$M$1)</f>
      </c>
      <c r="U40" s="16">
        <f>IF($R40&lt;=$Z$1,VLOOKUP($Y$1*($S40-1)+1,DATA!$A$11:$L$1502,5,0),$M$1)</f>
      </c>
    </row>
    <row r="41" spans="13:21" ht="12.75">
      <c r="M41" s="10">
        <f t="shared" si="5"/>
        <v>38</v>
      </c>
      <c r="N41" s="53">
        <f t="shared" si="6"/>
        <v>38</v>
      </c>
      <c r="O41" s="54">
        <f>IF($M41&lt;=$Z$1,VLOOKUP($Y$1*($N41-1)+1,DATA!$A$11:$L$1502,10,0),$M$1)</f>
        <v>77.58937731481481</v>
      </c>
      <c r="P41" s="16">
        <f>IF($M41&lt;=$Z$1,VLOOKUP($Y$1*($N41-1)+1,DATA!$A$11:$L$1502,5,0),$M$1)</f>
        <v>5.374</v>
      </c>
      <c r="R41" s="10">
        <f t="shared" si="2"/>
        <v>88</v>
      </c>
      <c r="S41" s="53">
        <f t="shared" si="7"/>
      </c>
      <c r="T41" s="54">
        <f>IF($R41&lt;=$Z$1,VLOOKUP($Y$1*($S41-1)+1,DATA!$A$11:$L$1502,10,0),$M$1)</f>
      </c>
      <c r="U41" s="16">
        <f>IF($R41&lt;=$Z$1,VLOOKUP($Y$1*($S41-1)+1,DATA!$A$11:$L$1502,5,0),$M$1)</f>
      </c>
    </row>
    <row r="42" spans="13:21" ht="12.75">
      <c r="M42" s="10">
        <f t="shared" si="5"/>
        <v>39</v>
      </c>
      <c r="N42" s="53">
        <f t="shared" si="6"/>
        <v>39</v>
      </c>
      <c r="O42" s="54">
        <f>IF($M42&lt;=$Z$1,VLOOKUP($Y$1*($N42-1)+1,DATA!$A$11:$L$1502,10,0),$M$1)</f>
        <v>77.58938888888889</v>
      </c>
      <c r="P42" s="16">
        <f>IF($M42&lt;=$Z$1,VLOOKUP($Y$1*($N42-1)+1,DATA!$A$11:$L$1502,5,0),$M$1)</f>
        <v>5.385</v>
      </c>
      <c r="R42" s="10">
        <f t="shared" si="2"/>
        <v>89</v>
      </c>
      <c r="S42" s="53">
        <f t="shared" si="7"/>
      </c>
      <c r="T42" s="54">
        <f>IF($R42&lt;=$Z$1,VLOOKUP($Y$1*($S42-1)+1,DATA!$A$11:$L$1502,10,0),$M$1)</f>
      </c>
      <c r="U42" s="16">
        <f>IF($R42&lt;=$Z$1,VLOOKUP($Y$1*($S42-1)+1,DATA!$A$11:$L$1502,5,0),$M$1)</f>
      </c>
    </row>
    <row r="43" spans="13:21" ht="12.75">
      <c r="M43" s="10">
        <f t="shared" si="5"/>
        <v>40</v>
      </c>
      <c r="N43" s="53">
        <f t="shared" si="6"/>
        <v>40</v>
      </c>
      <c r="O43" s="54">
        <f>IF($M43&lt;=$Z$1,VLOOKUP($Y$1*($N43-1)+1,DATA!$A$11:$L$1502,10,0),$M$1)</f>
        <v>77.58940046296296</v>
      </c>
      <c r="P43" s="16">
        <f>IF($M43&lt;=$Z$1,VLOOKUP($Y$1*($N43-1)+1,DATA!$A$11:$L$1502,5,0),$M$1)</f>
        <v>5.396</v>
      </c>
      <c r="R43" s="10">
        <f t="shared" si="2"/>
        <v>90</v>
      </c>
      <c r="S43" s="53">
        <f t="shared" si="7"/>
      </c>
      <c r="T43" s="54">
        <f>IF($R43&lt;=$Z$1,VLOOKUP($Y$1*($S43-1)+1,DATA!$A$11:$L$1502,10,0),$M$1)</f>
      </c>
      <c r="U43" s="16">
        <f>IF($R43&lt;=$Z$1,VLOOKUP($Y$1*($S43-1)+1,DATA!$A$11:$L$1502,5,0),$M$1)</f>
      </c>
    </row>
    <row r="44" spans="13:21" ht="12.75">
      <c r="M44" s="10">
        <f t="shared" si="5"/>
        <v>41</v>
      </c>
      <c r="N44" s="53">
        <f t="shared" si="6"/>
        <v>41</v>
      </c>
      <c r="O44" s="54">
        <f>IF($M44&lt;=$Z$1,VLOOKUP($Y$1*($N44-1)+1,DATA!$A$11:$L$1502,10,0),$M$1)</f>
        <v>77.58941203703704</v>
      </c>
      <c r="P44" s="16">
        <f>IF($M44&lt;=$Z$1,VLOOKUP($Y$1*($N44-1)+1,DATA!$A$11:$L$1502,5,0),$M$1)</f>
        <v>5.405</v>
      </c>
      <c r="R44" s="10">
        <f t="shared" si="2"/>
        <v>91</v>
      </c>
      <c r="S44" s="53">
        <f t="shared" si="7"/>
      </c>
      <c r="T44" s="54">
        <f>IF($R44&lt;=$Z$1,VLOOKUP($Y$1*($S44-1)+1,DATA!$A$11:$L$1502,10,0),$M$1)</f>
      </c>
      <c r="U44" s="16">
        <f>IF($R44&lt;=$Z$1,VLOOKUP($Y$1*($S44-1)+1,DATA!$A$11:$L$1502,5,0),$M$1)</f>
      </c>
    </row>
    <row r="45" spans="13:21" ht="12.75">
      <c r="M45" s="10">
        <f t="shared" si="5"/>
        <v>42</v>
      </c>
      <c r="N45" s="53">
        <f t="shared" si="6"/>
        <v>42</v>
      </c>
      <c r="O45" s="54">
        <f>IF($M45&lt;=$Z$1,VLOOKUP($Y$1*($N45-1)+1,DATA!$A$11:$L$1502,10,0),$M$1)</f>
        <v>77.58942361111112</v>
      </c>
      <c r="P45" s="16">
        <f>IF($M45&lt;=$Z$1,VLOOKUP($Y$1*($N45-1)+1,DATA!$A$11:$L$1502,5,0),$M$1)</f>
        <v>5.415</v>
      </c>
      <c r="R45" s="10">
        <f t="shared" si="2"/>
        <v>92</v>
      </c>
      <c r="S45" s="53">
        <f t="shared" si="7"/>
      </c>
      <c r="T45" s="54">
        <f>IF($R45&lt;=$Z$1,VLOOKUP($Y$1*($S45-1)+1,DATA!$A$11:$L$1502,10,0),$M$1)</f>
      </c>
      <c r="U45" s="16">
        <f>IF($R45&lt;=$Z$1,VLOOKUP($Y$1*($S45-1)+1,DATA!$A$11:$L$1502,5,0),$M$1)</f>
      </c>
    </row>
    <row r="46" spans="13:21" ht="12.75">
      <c r="M46" s="10">
        <f t="shared" si="5"/>
        <v>43</v>
      </c>
      <c r="N46" s="53">
        <f t="shared" si="6"/>
        <v>43</v>
      </c>
      <c r="O46" s="54">
        <f>IF($M46&lt;=$Z$1,VLOOKUP($Y$1*($N46-1)+1,DATA!$A$11:$L$1502,10,0),$M$1)</f>
        <v>77.58943518518518</v>
      </c>
      <c r="P46" s="16">
        <f>IF($M46&lt;=$Z$1,VLOOKUP($Y$1*($N46-1)+1,DATA!$A$11:$L$1502,5,0),$M$1)</f>
        <v>5.424</v>
      </c>
      <c r="R46" s="10">
        <f t="shared" si="2"/>
        <v>93</v>
      </c>
      <c r="S46" s="53">
        <f t="shared" si="7"/>
      </c>
      <c r="T46" s="54">
        <f>IF($R46&lt;=$Z$1,VLOOKUP($Y$1*($S46-1)+1,DATA!$A$11:$L$1502,10,0),$M$1)</f>
      </c>
      <c r="U46" s="16">
        <f>IF($R46&lt;=$Z$1,VLOOKUP($Y$1*($S46-1)+1,DATA!$A$11:$L$1502,5,0),$M$1)</f>
      </c>
    </row>
    <row r="47" spans="13:21" ht="12.75">
      <c r="M47" s="10">
        <f t="shared" si="5"/>
        <v>44</v>
      </c>
      <c r="N47" s="53">
        <f t="shared" si="6"/>
        <v>44</v>
      </c>
      <c r="O47" s="54">
        <f>IF($M47&lt;=$Z$1,VLOOKUP($Y$1*($N47-1)+1,DATA!$A$11:$L$1502,10,0),$M$1)</f>
        <v>77.58944675925926</v>
      </c>
      <c r="P47" s="16">
        <f>IF($M47&lt;=$Z$1,VLOOKUP($Y$1*($N47-1)+1,DATA!$A$11:$L$1502,5,0),$M$1)</f>
        <v>5.437</v>
      </c>
      <c r="R47" s="10">
        <f t="shared" si="2"/>
        <v>94</v>
      </c>
      <c r="S47" s="53">
        <f t="shared" si="7"/>
      </c>
      <c r="T47" s="54">
        <f>IF($R47&lt;=$Z$1,VLOOKUP($Y$1*($S47-1)+1,DATA!$A$11:$L$1502,10,0),$M$1)</f>
      </c>
      <c r="U47" s="16">
        <f>IF($R47&lt;=$Z$1,VLOOKUP($Y$1*($S47-1)+1,DATA!$A$11:$L$1502,5,0),$M$1)</f>
      </c>
    </row>
    <row r="48" spans="1:21" ht="12.75">
      <c r="A48" s="10" t="s">
        <v>22</v>
      </c>
      <c r="G48" s="9" t="s">
        <v>104</v>
      </c>
      <c r="M48" s="10">
        <f t="shared" si="5"/>
        <v>45</v>
      </c>
      <c r="N48" s="53">
        <f t="shared" si="6"/>
        <v>45</v>
      </c>
      <c r="O48" s="54">
        <f>IF($M48&lt;=$Z$1,VLOOKUP($Y$1*($N48-1)+1,DATA!$A$11:$L$1502,10,0),$M$1)</f>
        <v>77.58945833333334</v>
      </c>
      <c r="P48" s="16">
        <f>IF($M48&lt;=$Z$1,VLOOKUP($Y$1*($N48-1)+1,DATA!$A$11:$L$1502,5,0),$M$1)</f>
        <v>5.446</v>
      </c>
      <c r="R48" s="10">
        <f aca="true" t="shared" si="8" ref="R48:R53">R47+1</f>
        <v>95</v>
      </c>
      <c r="S48" s="53">
        <f t="shared" si="7"/>
      </c>
      <c r="T48" s="54">
        <f>IF($R48&lt;=$Z$1,VLOOKUP($Y$1*($S48-1)+1,DATA!$A$11:$L$1502,10,0),$M$1)</f>
      </c>
      <c r="U48" s="16">
        <f>IF($R48&lt;=$Z$1,VLOOKUP($Y$1*($S48-1)+1,DATA!$A$11:$L$1502,5,0),$M$1)</f>
      </c>
    </row>
    <row r="49" spans="13:21" ht="12.75">
      <c r="M49" s="10">
        <f t="shared" si="5"/>
        <v>46</v>
      </c>
      <c r="N49" s="53">
        <f t="shared" si="6"/>
        <v>46</v>
      </c>
      <c r="O49" s="54">
        <f>IF($M49&lt;=$Z$1,VLOOKUP($Y$1*($N49-1)+1,DATA!$A$11:$L$1502,10,0),$M$1)</f>
        <v>77.5894699074074</v>
      </c>
      <c r="P49" s="16">
        <f>IF($M49&lt;=$Z$1,VLOOKUP($Y$1*($N49-1)+1,DATA!$A$11:$L$1502,5,0),$M$1)</f>
        <v>5.456</v>
      </c>
      <c r="R49" s="10">
        <f t="shared" si="8"/>
        <v>96</v>
      </c>
      <c r="S49" s="53">
        <f t="shared" si="7"/>
      </c>
      <c r="T49" s="54">
        <f>IF($R49&lt;=$Z$1,VLOOKUP($Y$1*($S49-1)+1,DATA!$A$11:$L$1502,10,0),$M$1)</f>
      </c>
      <c r="U49" s="16">
        <f>IF($R49&lt;=$Z$1,VLOOKUP($Y$1*($S49-1)+1,DATA!$A$11:$L$1502,5,0),$M$1)</f>
      </c>
    </row>
    <row r="50" spans="13:21" ht="12.75">
      <c r="M50" s="10">
        <f t="shared" si="5"/>
        <v>47</v>
      </c>
      <c r="N50" s="53">
        <f t="shared" si="6"/>
        <v>47</v>
      </c>
      <c r="O50" s="54">
        <f>IF($M50&lt;=$Z$1,VLOOKUP($Y$1*($N50-1)+1,DATA!$A$11:$L$1502,10,0),$M$1)</f>
        <v>77.58948148148149</v>
      </c>
      <c r="P50" s="16">
        <f>IF($M50&lt;=$Z$1,VLOOKUP($Y$1*($N50-1)+1,DATA!$A$11:$L$1502,5,0),$M$1)</f>
        <v>5.465</v>
      </c>
      <c r="R50" s="10">
        <f t="shared" si="8"/>
        <v>97</v>
      </c>
      <c r="S50" s="53">
        <f t="shared" si="7"/>
      </c>
      <c r="T50" s="54">
        <f>IF($R50&lt;=$Z$1,VLOOKUP($Y$1*($S50-1)+1,DATA!$A$11:$L$1502,10,0),$M$1)</f>
      </c>
      <c r="U50" s="16">
        <f>IF($R50&lt;=$Z$1,VLOOKUP($Y$1*($S50-1)+1,DATA!$A$11:$L$1502,5,0),$M$1)</f>
      </c>
    </row>
    <row r="51" spans="13:21" ht="12.75">
      <c r="M51" s="10">
        <f t="shared" si="5"/>
        <v>48</v>
      </c>
      <c r="N51" s="53">
        <f t="shared" si="6"/>
        <v>48</v>
      </c>
      <c r="O51" s="54">
        <f>IF($M51&lt;=$Z$1,VLOOKUP($Y$1*($N51-1)+1,DATA!$A$11:$L$1502,10,0),$M$1)</f>
        <v>77.58949305555555</v>
      </c>
      <c r="P51" s="16">
        <f>IF($M51&lt;=$Z$1,VLOOKUP($Y$1*($N51-1)+1,DATA!$A$11:$L$1502,5,0),$M$1)</f>
        <v>5.473</v>
      </c>
      <c r="R51" s="10">
        <f t="shared" si="8"/>
        <v>98</v>
      </c>
      <c r="S51" s="53">
        <f t="shared" si="7"/>
      </c>
      <c r="T51" s="54">
        <f>IF($R51&lt;=$Z$1,VLOOKUP($Y$1*($S51-1)+1,DATA!$A$11:$L$1502,10,0),$M$1)</f>
      </c>
      <c r="U51" s="16">
        <f>IF($R51&lt;=$Z$1,VLOOKUP($Y$1*($S51-1)+1,DATA!$A$11:$L$1502,5,0),$M$1)</f>
      </c>
    </row>
    <row r="52" spans="13:21" ht="12.75">
      <c r="M52" s="10">
        <f t="shared" si="5"/>
        <v>49</v>
      </c>
      <c r="N52" s="53">
        <f t="shared" si="6"/>
        <v>49</v>
      </c>
      <c r="O52" s="54">
        <f>IF($M52&lt;=$Z$1,VLOOKUP($Y$1*($N52-1)+1,DATA!$A$11:$L$1502,10,0),$M$1)</f>
        <v>77.58950462962963</v>
      </c>
      <c r="P52" s="16">
        <f>IF($M52&lt;=$Z$1,VLOOKUP($Y$1*($N52-1)+1,DATA!$A$11:$L$1502,5,0),$M$1)</f>
        <v>5.484</v>
      </c>
      <c r="R52" s="10">
        <f t="shared" si="8"/>
        <v>99</v>
      </c>
      <c r="S52" s="53">
        <f t="shared" si="7"/>
      </c>
      <c r="T52" s="54">
        <f>IF($R52&lt;=$Z$1,VLOOKUP($Y$1*($S52-1)+1,DATA!$A$11:$L$1502,10,0),$M$1)</f>
      </c>
      <c r="U52" s="16">
        <f>IF($R52&lt;=$Z$1,VLOOKUP($Y$1*($S52-1)+1,DATA!$A$11:$L$1502,5,0),$M$1)</f>
      </c>
    </row>
    <row r="53" spans="13:21" ht="12.75">
      <c r="M53" s="10">
        <f t="shared" si="5"/>
        <v>50</v>
      </c>
      <c r="N53" s="53">
        <f t="shared" si="6"/>
        <v>50</v>
      </c>
      <c r="O53" s="54">
        <f>IF($M53&lt;=$Z$1,VLOOKUP($Y$1*($N53-1)+1,DATA!$A$11:$L$1502,10,0),$M$1)</f>
        <v>77.58951620370371</v>
      </c>
      <c r="P53" s="16">
        <f>IF($M53&lt;=$Z$1,VLOOKUP($Y$1*($N53-1)+1,DATA!$A$11:$L$1502,5,0),$M$1)</f>
        <v>5.492</v>
      </c>
      <c r="R53" s="10">
        <f t="shared" si="8"/>
        <v>100</v>
      </c>
      <c r="S53" s="53">
        <f t="shared" si="7"/>
      </c>
      <c r="T53" s="54">
        <f>IF($R53&lt;=$Z$1,VLOOKUP($Y$1*($S53-1)+1,DATA!$A$11:$L$1502,10,0),$M$1)</f>
      </c>
      <c r="U53" s="16">
        <f>IF($R53&lt;=$Z$1,VLOOKUP($Y$1*($S53-1)+1,DATA!$A$11:$L$1502,5,0),$M$1)</f>
      </c>
    </row>
    <row r="54" spans="18:21" ht="12.75">
      <c r="R54" s="10">
        <f>R53+1</f>
        <v>101</v>
      </c>
      <c r="S54" s="69"/>
      <c r="T54" s="54">
        <f>IF($R54&lt;=$Z$1,VLOOKUP($Y$1*($S54-1)+1,DATA!$A$11:$L$1502,10,0),$M$1)</f>
      </c>
      <c r="U54" s="16"/>
    </row>
  </sheetData>
  <sheetProtection sheet="1" objects="1" scenarios="1"/>
  <mergeCells count="3">
    <mergeCell ref="B14:C14"/>
    <mergeCell ref="B13:C13"/>
    <mergeCell ref="B12:C12"/>
  </mergeCells>
  <dataValidations count="5">
    <dataValidation type="list" allowBlank="1" showInputMessage="1" showErrorMessage="1" promptTitle="AQUIFER MATERIAL" prompt="Select a material that best describes the geologic medium " sqref="B14">
      <formula1>$L$2:$L$33</formula1>
    </dataValidation>
    <dataValidation type="list" allowBlank="1" showInputMessage="1" showErrorMessage="1" promptTitle="ANNULAR FILL ABOVE SCREEN" prompt="Describe annular seal above screened interval" sqref="B13">
      <formula1>$J$2:$J$5</formula1>
    </dataValidation>
    <dataValidation type="list" allowBlank="1" showInputMessage="1" showErrorMessage="1" promptTitle="ANNULAR FILL ACROSS SCREEN" prompt="Describe material between screen an aquifer" sqref="B12">
      <formula1>$I$2:$I$6</formula1>
    </dataValidation>
    <dataValidation type="list" allowBlank="1" showInputMessage="1" showErrorMessage="1" sqref="C5:C6 C8">
      <formula1>$X$3:$X$7</formula1>
    </dataValidation>
    <dataValidation type="decimal" allowBlank="1" showInputMessage="1" showErrorMessage="1" promptTitle="FRACTIONAL DISPLACEMENT" prompt="The greatest water-level change divided by the expected water-level change" errorTitle="OUT OF RANGE" error="Fractions must range from 0.2 to 1.0" sqref="F5">
      <formula1>0.2</formula1>
      <formula2>1</formula2>
    </dataValidation>
  </dataValidations>
  <printOptions/>
  <pageMargins left="1.24" right="0.75" top="0.66" bottom="0.43" header="0.5" footer="0.25"/>
  <pageSetup horizontalDpi="600" verticalDpi="600" orientation="portrait" scale="93" r:id="rId2"/>
  <headerFooter alignWithMargins="0">
    <oddHeader>&amp;R&amp;F</oddHeader>
    <oddFooter>&amp;R&amp;F</oddFooter>
  </headerFooter>
  <colBreaks count="1" manualBreakCount="1">
    <brk id="8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635"/>
  <sheetViews>
    <sheetView zoomScaleSheetLayoutView="100" workbookViewId="0" topLeftCell="B1">
      <selection activeCell="C2" sqref="C2:F2"/>
    </sheetView>
  </sheetViews>
  <sheetFormatPr defaultColWidth="9.140625" defaultRowHeight="12.75"/>
  <cols>
    <col min="1" max="1" width="4.00390625" style="38" hidden="1" customWidth="1"/>
    <col min="2" max="2" width="8.421875" style="38" customWidth="1"/>
    <col min="3" max="3" width="11.7109375" style="38" customWidth="1"/>
    <col min="4" max="4" width="8.8515625" style="38" customWidth="1"/>
    <col min="5" max="5" width="9.140625" style="38" customWidth="1"/>
    <col min="6" max="6" width="6.8515625" style="10" customWidth="1"/>
    <col min="7" max="8" width="8.140625" style="10" hidden="1" customWidth="1"/>
    <col min="9" max="9" width="6.8515625" style="10" hidden="1" customWidth="1"/>
    <col min="10" max="10" width="10.00390625" style="10" bestFit="1" customWidth="1"/>
    <col min="11" max="11" width="10.421875" style="10" bestFit="1" customWidth="1"/>
    <col min="12" max="13" width="9.140625" style="10" customWidth="1"/>
    <col min="14" max="16" width="9.140625" style="10" hidden="1" customWidth="1"/>
    <col min="17" max="19" width="9.140625" style="10" customWidth="1"/>
    <col min="20" max="20" width="11.7109375" style="10" customWidth="1"/>
    <col min="21" max="23" width="0" style="10" hidden="1" customWidth="1"/>
    <col min="24" max="24" width="10.00390625" style="10" hidden="1" customWidth="1"/>
    <col min="25" max="27" width="0" style="10" hidden="1" customWidth="1"/>
    <col min="28" max="28" width="6.8515625" style="10" hidden="1" customWidth="1"/>
    <col min="29" max="30" width="0" style="10" hidden="1" customWidth="1"/>
    <col min="31" max="31" width="5.7109375" style="10" hidden="1" customWidth="1"/>
    <col min="32" max="32" width="8.421875" style="10" hidden="1" customWidth="1"/>
    <col min="33" max="16384" width="9.140625" style="10" customWidth="1"/>
  </cols>
  <sheetData>
    <row r="1" spans="1:21" ht="12.75">
      <c r="A1" s="10"/>
      <c r="B1" s="10"/>
      <c r="C1" s="10"/>
      <c r="D1" s="9" t="s">
        <v>65</v>
      </c>
      <c r="E1" s="10">
        <f>COUNTIF(J11:J2087,"&gt;0")</f>
        <v>100</v>
      </c>
      <c r="J1" s="9" t="s">
        <v>23</v>
      </c>
      <c r="K1" s="16">
        <f>ABS(U1)</f>
        <v>1.2359999999999998</v>
      </c>
      <c r="L1" s="10" t="str">
        <f>E10</f>
        <v>Feet</v>
      </c>
      <c r="N1" s="10" t="str">
        <f>OUTPUT!E5</f>
        <v>Fraction:</v>
      </c>
      <c r="O1" s="10">
        <f>OUTPUT!F5</f>
        <v>1</v>
      </c>
      <c r="U1" s="10">
        <f>E11-U2</f>
        <v>-1.2359999999999998</v>
      </c>
    </row>
    <row r="2" spans="1:21" ht="12.75">
      <c r="A2" s="10"/>
      <c r="B2" s="10"/>
      <c r="C2" s="107"/>
      <c r="D2" s="125"/>
      <c r="E2" s="125"/>
      <c r="F2" s="125"/>
      <c r="U2" s="10">
        <f>IF(ISBLANK(K4),K3,K4)</f>
        <v>6.053</v>
      </c>
    </row>
    <row r="3" spans="1:17" ht="30" customHeight="1">
      <c r="A3" s="36"/>
      <c r="B3" s="36"/>
      <c r="C3" s="36"/>
      <c r="D3" s="72" t="s">
        <v>2</v>
      </c>
      <c r="E3" s="36"/>
      <c r="J3" s="45" t="s">
        <v>24</v>
      </c>
      <c r="K3" s="16">
        <f>IF(E11&gt;E16,MIN(E11:E2004),MAX(E11:E2004))</f>
        <v>6.053</v>
      </c>
      <c r="L3" s="73" t="s">
        <v>25</v>
      </c>
      <c r="M3" s="73"/>
      <c r="N3" s="73"/>
      <c r="O3" s="74"/>
      <c r="P3" s="74"/>
      <c r="Q3" s="74"/>
    </row>
    <row r="4" spans="1:21" ht="13.5" customHeight="1" thickBot="1">
      <c r="A4" s="36"/>
      <c r="B4" s="90" t="s">
        <v>148</v>
      </c>
      <c r="C4" s="91"/>
      <c r="D4" s="92"/>
      <c r="E4" s="36"/>
      <c r="J4" s="45"/>
      <c r="K4" s="8"/>
      <c r="L4" s="73" t="s">
        <v>26</v>
      </c>
      <c r="M4" s="73"/>
      <c r="N4" s="73"/>
      <c r="O4" s="73"/>
      <c r="P4" s="74"/>
      <c r="Q4" s="74"/>
      <c r="U4" s="44"/>
    </row>
    <row r="5" spans="1:21" ht="13.5" customHeight="1">
      <c r="A5" s="36"/>
      <c r="B5" s="93"/>
      <c r="C5" s="109" t="s">
        <v>149</v>
      </c>
      <c r="D5" s="97" t="s">
        <v>150</v>
      </c>
      <c r="E5" s="110"/>
      <c r="J5" s="45"/>
      <c r="K5" s="16"/>
      <c r="L5" s="73" t="s">
        <v>28</v>
      </c>
      <c r="M5" s="73"/>
      <c r="N5" s="73"/>
      <c r="O5" s="73"/>
      <c r="P5" s="74"/>
      <c r="Q5" s="74"/>
      <c r="U5" s="44"/>
    </row>
    <row r="6" spans="1:21" ht="13.5" customHeight="1">
      <c r="A6" s="36"/>
      <c r="B6" s="94"/>
      <c r="C6" s="111" t="str">
        <f>VLOOKUP($D$5,$AC$33:$AD$35,2,0)</f>
        <v>LENGTH</v>
      </c>
      <c r="D6" s="98">
        <v>1.3</v>
      </c>
      <c r="E6" s="99" t="s">
        <v>88</v>
      </c>
      <c r="F6" s="96">
        <f>IF(ISERROR($AE$13),AE14,"")</f>
      </c>
      <c r="J6" s="45"/>
      <c r="K6" s="16"/>
      <c r="L6" s="73"/>
      <c r="M6" s="73"/>
      <c r="N6" s="73"/>
      <c r="O6" s="73"/>
      <c r="P6" s="74"/>
      <c r="Q6" s="74"/>
      <c r="U6" s="44"/>
    </row>
    <row r="7" spans="1:21" ht="13.5" customHeight="1" thickBot="1">
      <c r="A7" s="36"/>
      <c r="B7" s="95"/>
      <c r="C7" s="112" t="str">
        <f>IF(D5=AC34,"Rod Diameter"," ")</f>
        <v> </v>
      </c>
      <c r="D7" s="100"/>
      <c r="E7" s="101"/>
      <c r="F7" s="96" t="str">
        <f>IF(AND(E7="",C7="Rod Diameter"),"&lt;-- SELECT UNITS "," ")</f>
        <v> </v>
      </c>
      <c r="J7" s="45"/>
      <c r="K7" s="16"/>
      <c r="L7" s="73"/>
      <c r="M7" s="73"/>
      <c r="N7" s="73"/>
      <c r="O7" s="73"/>
      <c r="P7" s="74"/>
      <c r="Q7" s="74"/>
      <c r="U7" s="44"/>
    </row>
    <row r="8" spans="1:10" ht="13.5" customHeight="1">
      <c r="A8" s="36"/>
      <c r="B8" s="36"/>
      <c r="C8" s="75" t="s">
        <v>27</v>
      </c>
      <c r="D8" s="72"/>
      <c r="E8" s="36"/>
      <c r="J8" s="9"/>
    </row>
    <row r="9" spans="1:12" ht="12.75">
      <c r="A9" s="10"/>
      <c r="B9" s="10"/>
      <c r="C9" s="10"/>
      <c r="D9" s="10"/>
      <c r="E9" s="10"/>
      <c r="J9" s="9" t="s">
        <v>29</v>
      </c>
      <c r="K9" s="69">
        <v>0.5</v>
      </c>
      <c r="L9" s="10" t="s">
        <v>30</v>
      </c>
    </row>
    <row r="10" spans="1:15" ht="12.75">
      <c r="A10" s="37"/>
      <c r="B10" s="108" t="s">
        <v>71</v>
      </c>
      <c r="C10" s="108" t="s">
        <v>66</v>
      </c>
      <c r="D10" s="108" t="s">
        <v>70</v>
      </c>
      <c r="E10" s="108" t="s">
        <v>88</v>
      </c>
      <c r="F10" s="37"/>
      <c r="G10" s="37"/>
      <c r="H10" s="37"/>
      <c r="I10" s="37"/>
      <c r="J10" s="37" t="s">
        <v>78</v>
      </c>
      <c r="K10" s="76" t="s">
        <v>77</v>
      </c>
      <c r="L10" s="37" t="s">
        <v>31</v>
      </c>
      <c r="N10" s="37" t="s">
        <v>31</v>
      </c>
      <c r="O10" s="37" t="s">
        <v>101</v>
      </c>
    </row>
    <row r="11" spans="1:16" ht="12.75">
      <c r="A11" s="38">
        <v>1</v>
      </c>
      <c r="B11" s="39">
        <v>77</v>
      </c>
      <c r="C11" s="24">
        <v>1408</v>
      </c>
      <c r="D11" s="24">
        <v>5.2</v>
      </c>
      <c r="E11" s="24">
        <v>4.817</v>
      </c>
      <c r="G11" s="69">
        <f aca="true" t="shared" si="0" ref="G11:I12">INT(B11/X$26)*X$25+MOD(B11,X$28)*X$27</f>
        <v>77</v>
      </c>
      <c r="H11" s="69">
        <f t="shared" si="0"/>
        <v>0.5888888888888888</v>
      </c>
      <c r="I11" s="69">
        <f t="shared" si="0"/>
        <v>6.018518518518519E-05</v>
      </c>
      <c r="J11" s="77">
        <f aca="true" t="shared" si="1" ref="J11:J20">SUM(G11:I11)</f>
        <v>77.58894907407408</v>
      </c>
      <c r="K11" s="54">
        <f aca="true" t="shared" si="2" ref="K11:K20">IF(ISNUMBER(E11),J11-$J$11+$K$9/86400,MAX($J$11:$J$2003)-$J$11)</f>
        <v>5.787037037037037E-06</v>
      </c>
      <c r="L11" s="78">
        <f aca="true" t="shared" si="3" ref="L11:L20">IF(ISBLANK(E11),0.001,IF(N11&gt;0.001,N11,0.001))</f>
        <v>1</v>
      </c>
      <c r="N11" s="10">
        <f>$O$1*(E11-$U$2)/$U$1</f>
        <v>1</v>
      </c>
      <c r="O11" s="10">
        <f>1-N11</f>
        <v>0</v>
      </c>
      <c r="P11" s="54">
        <f>K11</f>
        <v>5.787037037037037E-06</v>
      </c>
    </row>
    <row r="12" spans="1:16" ht="12.75">
      <c r="A12" s="38">
        <f>A11+1</f>
        <v>2</v>
      </c>
      <c r="B12" s="25">
        <v>77</v>
      </c>
      <c r="C12" s="25">
        <v>1408</v>
      </c>
      <c r="D12" s="25">
        <v>6.2</v>
      </c>
      <c r="E12" s="25">
        <v>4.817</v>
      </c>
      <c r="G12" s="69">
        <f t="shared" si="0"/>
        <v>77</v>
      </c>
      <c r="H12" s="69">
        <f t="shared" si="0"/>
        <v>0.5888888888888888</v>
      </c>
      <c r="I12" s="69">
        <f t="shared" si="0"/>
        <v>7.175925925925926E-05</v>
      </c>
      <c r="J12" s="77">
        <f t="shared" si="1"/>
        <v>77.58896064814815</v>
      </c>
      <c r="K12" s="54">
        <f t="shared" si="2"/>
        <v>1.7361111102416172E-05</v>
      </c>
      <c r="L12" s="78">
        <f t="shared" si="3"/>
        <v>1</v>
      </c>
      <c r="N12" s="10">
        <f aca="true" t="shared" si="4" ref="N12:N75">$O$1*(E12-$U$2)/$U$1</f>
        <v>1</v>
      </c>
      <c r="O12" s="10">
        <f aca="true" t="shared" si="5" ref="O12:O75">1-N12</f>
        <v>0</v>
      </c>
      <c r="P12" s="54">
        <f aca="true" t="shared" si="6" ref="P12:P75">K12</f>
        <v>1.7361111102416172E-05</v>
      </c>
    </row>
    <row r="13" spans="1:31" ht="12.75">
      <c r="A13" s="38">
        <f aca="true" t="shared" si="7" ref="A13:A76">A12+1</f>
        <v>3</v>
      </c>
      <c r="B13" s="25">
        <v>77</v>
      </c>
      <c r="C13" s="25">
        <v>1408</v>
      </c>
      <c r="D13" s="25">
        <v>7.2</v>
      </c>
      <c r="E13" s="25">
        <v>4.825</v>
      </c>
      <c r="G13" s="69">
        <f aca="true" t="shared" si="8" ref="G13:I20">INT(B13/X$26)*X$25+MOD(B13,X$28)*X$27</f>
        <v>77</v>
      </c>
      <c r="H13" s="69">
        <f t="shared" si="8"/>
        <v>0.5888888888888888</v>
      </c>
      <c r="I13" s="69">
        <f t="shared" si="8"/>
        <v>8.333333333333333E-05</v>
      </c>
      <c r="J13" s="77">
        <f t="shared" si="1"/>
        <v>77.58897222222222</v>
      </c>
      <c r="K13" s="54">
        <f t="shared" si="2"/>
        <v>2.8935185182006163E-05</v>
      </c>
      <c r="L13" s="78">
        <f t="shared" si="3"/>
        <v>0.9935275080906149</v>
      </c>
      <c r="N13" s="10">
        <f t="shared" si="4"/>
        <v>0.9935275080906149</v>
      </c>
      <c r="O13" s="10">
        <f t="shared" si="5"/>
        <v>0.006472491909385147</v>
      </c>
      <c r="P13" s="54">
        <f t="shared" si="6"/>
        <v>2.8935185182006163E-05</v>
      </c>
      <c r="AE13" s="10" t="str">
        <f>VLOOKUP($E$6,$AE$33:$AE$38,1,0)</f>
        <v>Feet</v>
      </c>
    </row>
    <row r="14" spans="1:31" ht="12.75">
      <c r="A14" s="38">
        <f t="shared" si="7"/>
        <v>4</v>
      </c>
      <c r="B14" s="25">
        <v>77</v>
      </c>
      <c r="C14" s="25">
        <v>1408</v>
      </c>
      <c r="D14" s="25">
        <v>8.2</v>
      </c>
      <c r="E14" s="25">
        <v>4.802</v>
      </c>
      <c r="G14" s="69">
        <f t="shared" si="8"/>
        <v>77</v>
      </c>
      <c r="H14" s="69">
        <f t="shared" si="8"/>
        <v>0.5888888888888888</v>
      </c>
      <c r="I14" s="69">
        <f t="shared" si="8"/>
        <v>9.490740740740739E-05</v>
      </c>
      <c r="J14" s="77">
        <f t="shared" si="1"/>
        <v>77.58898379629629</v>
      </c>
      <c r="K14" s="54">
        <f t="shared" si="2"/>
        <v>4.05092592473853E-05</v>
      </c>
      <c r="L14" s="78">
        <f t="shared" si="3"/>
        <v>1.0121359223300976</v>
      </c>
      <c r="N14" s="10">
        <f t="shared" si="4"/>
        <v>1.0121359223300976</v>
      </c>
      <c r="O14" s="10">
        <f t="shared" si="5"/>
        <v>-0.012135922330097637</v>
      </c>
      <c r="P14" s="54">
        <f t="shared" si="6"/>
        <v>4.05092592473853E-05</v>
      </c>
      <c r="W14" s="10">
        <v>1</v>
      </c>
      <c r="X14" s="10">
        <v>2</v>
      </c>
      <c r="Y14" s="10">
        <v>3</v>
      </c>
      <c r="Z14" s="10">
        <v>4</v>
      </c>
      <c r="AA14" s="10">
        <v>5</v>
      </c>
      <c r="AB14" s="9"/>
      <c r="AE14" s="10" t="s">
        <v>161</v>
      </c>
    </row>
    <row r="15" spans="1:27" ht="12.75">
      <c r="A15" s="38">
        <f t="shared" si="7"/>
        <v>5</v>
      </c>
      <c r="B15" s="25">
        <v>77</v>
      </c>
      <c r="C15" s="25">
        <v>1408</v>
      </c>
      <c r="D15" s="25">
        <v>9.2</v>
      </c>
      <c r="E15" s="25">
        <v>4.864</v>
      </c>
      <c r="G15" s="69">
        <f t="shared" si="8"/>
        <v>77</v>
      </c>
      <c r="H15" s="69">
        <f t="shared" si="8"/>
        <v>0.5888888888888888</v>
      </c>
      <c r="I15" s="69">
        <f t="shared" si="8"/>
        <v>0.00010648148148148147</v>
      </c>
      <c r="J15" s="77">
        <f t="shared" si="1"/>
        <v>77.58899537037037</v>
      </c>
      <c r="K15" s="54">
        <f t="shared" si="2"/>
        <v>5.208333332697529E-05</v>
      </c>
      <c r="L15" s="78">
        <f t="shared" si="3"/>
        <v>0.9619741100323627</v>
      </c>
      <c r="N15" s="10">
        <f t="shared" si="4"/>
        <v>0.9619741100323627</v>
      </c>
      <c r="O15" s="10">
        <f t="shared" si="5"/>
        <v>0.03802588996763734</v>
      </c>
      <c r="P15" s="54">
        <f t="shared" si="6"/>
        <v>5.208333332697529E-05</v>
      </c>
      <c r="X15" s="10" t="s">
        <v>73</v>
      </c>
      <c r="Y15" s="10" t="s">
        <v>74</v>
      </c>
      <c r="Z15" s="10" t="s">
        <v>75</v>
      </c>
      <c r="AA15" s="10" t="s">
        <v>76</v>
      </c>
    </row>
    <row r="16" spans="1:32" ht="12.75">
      <c r="A16" s="38">
        <f t="shared" si="7"/>
        <v>6</v>
      </c>
      <c r="B16" s="25">
        <v>77</v>
      </c>
      <c r="C16" s="25">
        <v>1408</v>
      </c>
      <c r="D16" s="25">
        <v>10.2</v>
      </c>
      <c r="E16" s="25">
        <v>4.885</v>
      </c>
      <c r="G16" s="69">
        <f t="shared" si="8"/>
        <v>77</v>
      </c>
      <c r="H16" s="69">
        <f t="shared" si="8"/>
        <v>0.5888888888888888</v>
      </c>
      <c r="I16" s="69">
        <f t="shared" si="8"/>
        <v>0.00011805555555555555</v>
      </c>
      <c r="J16" s="77">
        <f t="shared" si="1"/>
        <v>77.58900694444445</v>
      </c>
      <c r="K16" s="54">
        <f t="shared" si="2"/>
        <v>6.365740740656529E-05</v>
      </c>
      <c r="L16" s="78">
        <f t="shared" si="3"/>
        <v>0.9449838187702269</v>
      </c>
      <c r="N16" s="10">
        <f t="shared" si="4"/>
        <v>0.9449838187702269</v>
      </c>
      <c r="O16" s="10">
        <f t="shared" si="5"/>
        <v>0.05501618122977314</v>
      </c>
      <c r="P16" s="54">
        <f t="shared" si="6"/>
        <v>6.365740740656529E-05</v>
      </c>
      <c r="W16" s="10" t="s">
        <v>67</v>
      </c>
      <c r="X16" s="10">
        <v>0</v>
      </c>
      <c r="Y16" s="10">
        <v>1</v>
      </c>
      <c r="Z16" s="10">
        <v>0</v>
      </c>
      <c r="AA16" s="10">
        <v>1</v>
      </c>
      <c r="AE16" s="10" t="str">
        <f>COMPUTATION!B1</f>
        <v>Inch</v>
      </c>
      <c r="AF16" s="10">
        <f>COMPUTATION!C1</f>
        <v>0.08333333333333333</v>
      </c>
    </row>
    <row r="17" spans="1:32" ht="12.75">
      <c r="A17" s="38">
        <f t="shared" si="7"/>
        <v>7</v>
      </c>
      <c r="B17" s="25">
        <v>77</v>
      </c>
      <c r="C17" s="25">
        <v>1408</v>
      </c>
      <c r="D17" s="25">
        <v>11.2</v>
      </c>
      <c r="E17" s="25">
        <v>4.91</v>
      </c>
      <c r="G17" s="69">
        <f t="shared" si="8"/>
        <v>77</v>
      </c>
      <c r="H17" s="69">
        <f t="shared" si="8"/>
        <v>0.5888888888888888</v>
      </c>
      <c r="I17" s="69">
        <f t="shared" si="8"/>
        <v>0.0001296296296296296</v>
      </c>
      <c r="J17" s="77">
        <f t="shared" si="1"/>
        <v>77.58901851851851</v>
      </c>
      <c r="K17" s="54">
        <f t="shared" si="2"/>
        <v>7.523148147194442E-05</v>
      </c>
      <c r="L17" s="78">
        <f t="shared" si="3"/>
        <v>0.9247572815533981</v>
      </c>
      <c r="N17" s="10">
        <f t="shared" si="4"/>
        <v>0.9247572815533981</v>
      </c>
      <c r="O17" s="10">
        <f t="shared" si="5"/>
        <v>0.07524271844660191</v>
      </c>
      <c r="P17" s="54">
        <f t="shared" si="6"/>
        <v>7.523148147194442E-05</v>
      </c>
      <c r="W17" s="10" t="s">
        <v>66</v>
      </c>
      <c r="X17" s="10">
        <f>1/24</f>
        <v>0.041666666666666664</v>
      </c>
      <c r="Y17" s="10">
        <v>100</v>
      </c>
      <c r="Z17" s="10">
        <f>1/1440</f>
        <v>0.0006944444444444445</v>
      </c>
      <c r="AA17" s="10">
        <v>100</v>
      </c>
      <c r="AE17" s="10" t="str">
        <f>COMPUTATION!B2</f>
        <v>Feet</v>
      </c>
      <c r="AF17" s="10">
        <f>COMPUTATION!C2</f>
        <v>1</v>
      </c>
    </row>
    <row r="18" spans="1:32" ht="12.75">
      <c r="A18" s="38">
        <f t="shared" si="7"/>
        <v>8</v>
      </c>
      <c r="B18" s="25">
        <v>77</v>
      </c>
      <c r="C18" s="25">
        <v>1408</v>
      </c>
      <c r="D18" s="25">
        <v>12.2</v>
      </c>
      <c r="E18" s="25">
        <v>4.929</v>
      </c>
      <c r="G18" s="69">
        <f t="shared" si="8"/>
        <v>77</v>
      </c>
      <c r="H18" s="69">
        <f t="shared" si="8"/>
        <v>0.5888888888888888</v>
      </c>
      <c r="I18" s="69">
        <f t="shared" si="8"/>
        <v>0.0001412037037037037</v>
      </c>
      <c r="J18" s="77">
        <f t="shared" si="1"/>
        <v>77.5890300925926</v>
      </c>
      <c r="K18" s="54">
        <f t="shared" si="2"/>
        <v>8.680555555153442E-05</v>
      </c>
      <c r="L18" s="78">
        <f t="shared" si="3"/>
        <v>0.9093851132686083</v>
      </c>
      <c r="N18" s="10">
        <f t="shared" si="4"/>
        <v>0.9093851132686083</v>
      </c>
      <c r="O18" s="10">
        <f t="shared" si="5"/>
        <v>0.09061488673139173</v>
      </c>
      <c r="P18" s="54">
        <f t="shared" si="6"/>
        <v>8.680555555153442E-05</v>
      </c>
      <c r="W18" s="10" t="s">
        <v>68</v>
      </c>
      <c r="X18" s="10">
        <v>0</v>
      </c>
      <c r="Y18" s="10">
        <v>1</v>
      </c>
      <c r="Z18" s="10">
        <f>1/24</f>
        <v>0.041666666666666664</v>
      </c>
      <c r="AA18" s="10">
        <v>99999999</v>
      </c>
      <c r="AE18" s="10" t="str">
        <f>COMPUTATION!B3</f>
        <v>Meter</v>
      </c>
      <c r="AF18" s="10">
        <f>COMPUTATION!C3</f>
        <v>3.280839895013123</v>
      </c>
    </row>
    <row r="19" spans="1:32" ht="12.75">
      <c r="A19" s="38">
        <f t="shared" si="7"/>
        <v>9</v>
      </c>
      <c r="B19" s="25">
        <v>77</v>
      </c>
      <c r="C19" s="25">
        <v>1408</v>
      </c>
      <c r="D19" s="25">
        <v>13.2</v>
      </c>
      <c r="E19" s="25">
        <v>4.952</v>
      </c>
      <c r="G19" s="69">
        <f t="shared" si="8"/>
        <v>77</v>
      </c>
      <c r="H19" s="69">
        <f t="shared" si="8"/>
        <v>0.5888888888888888</v>
      </c>
      <c r="I19" s="69">
        <f t="shared" si="8"/>
        <v>0.00015277777777777777</v>
      </c>
      <c r="J19" s="77">
        <f t="shared" si="1"/>
        <v>77.58904166666666</v>
      </c>
      <c r="K19" s="54">
        <f t="shared" si="2"/>
        <v>9.837962961691355E-05</v>
      </c>
      <c r="L19" s="78">
        <f t="shared" si="3"/>
        <v>0.8907766990291264</v>
      </c>
      <c r="N19" s="10">
        <f t="shared" si="4"/>
        <v>0.8907766990291264</v>
      </c>
      <c r="O19" s="10">
        <f t="shared" si="5"/>
        <v>0.10922330097087363</v>
      </c>
      <c r="P19" s="54">
        <f t="shared" si="6"/>
        <v>9.837962961691355E-05</v>
      </c>
      <c r="W19" s="10" t="s">
        <v>69</v>
      </c>
      <c r="X19" s="10">
        <v>0</v>
      </c>
      <c r="Y19" s="10">
        <v>1</v>
      </c>
      <c r="Z19" s="10">
        <f>1/1440</f>
        <v>0.0006944444444444445</v>
      </c>
      <c r="AA19" s="10">
        <v>99999999</v>
      </c>
      <c r="AE19" s="10" t="str">
        <f>COMPUTATION!B4</f>
        <v>cm</v>
      </c>
      <c r="AF19" s="10">
        <f>COMPUTATION!C4</f>
        <v>0.03280839895013123</v>
      </c>
    </row>
    <row r="20" spans="1:32" ht="12.75">
      <c r="A20" s="38">
        <f t="shared" si="7"/>
        <v>10</v>
      </c>
      <c r="B20" s="25">
        <v>77</v>
      </c>
      <c r="C20" s="25">
        <v>1408</v>
      </c>
      <c r="D20" s="25">
        <v>14.2</v>
      </c>
      <c r="E20" s="25">
        <v>4.974</v>
      </c>
      <c r="G20" s="69">
        <f t="shared" si="8"/>
        <v>77</v>
      </c>
      <c r="H20" s="69">
        <f t="shared" si="8"/>
        <v>0.5888888888888888</v>
      </c>
      <c r="I20" s="69">
        <f t="shared" si="8"/>
        <v>0.00016435185185185183</v>
      </c>
      <c r="J20" s="77">
        <f t="shared" si="1"/>
        <v>77.58905324074074</v>
      </c>
      <c r="K20" s="54">
        <f t="shared" si="2"/>
        <v>0.00010995370369650354</v>
      </c>
      <c r="L20" s="78">
        <f t="shared" si="3"/>
        <v>0.8729773462783171</v>
      </c>
      <c r="N20" s="10">
        <f t="shared" si="4"/>
        <v>0.8729773462783171</v>
      </c>
      <c r="O20" s="10">
        <f t="shared" si="5"/>
        <v>0.12702265372168287</v>
      </c>
      <c r="P20" s="54">
        <f t="shared" si="6"/>
        <v>0.00010995370369650354</v>
      </c>
      <c r="W20" s="10" t="s">
        <v>70</v>
      </c>
      <c r="X20" s="10">
        <v>0</v>
      </c>
      <c r="Y20" s="10">
        <v>1</v>
      </c>
      <c r="Z20" s="10">
        <f>1/86400</f>
        <v>1.1574074074074073E-05</v>
      </c>
      <c r="AA20" s="10">
        <v>99999999</v>
      </c>
      <c r="AE20" s="10" t="str">
        <f>COMPUTATION!B5</f>
        <v>mm</v>
      </c>
      <c r="AF20" s="10">
        <f>COMPUTATION!C5</f>
        <v>0.0032808398950131233</v>
      </c>
    </row>
    <row r="21" spans="1:32" ht="12.75">
      <c r="A21" s="38">
        <f t="shared" si="7"/>
        <v>11</v>
      </c>
      <c r="B21" s="25">
        <v>77</v>
      </c>
      <c r="C21" s="25">
        <v>1408</v>
      </c>
      <c r="D21" s="25">
        <v>15.2</v>
      </c>
      <c r="E21" s="25">
        <v>4.995</v>
      </c>
      <c r="G21" s="69">
        <f aca="true" t="shared" si="9" ref="G21:G84">INT(B21/X$26)*X$25+MOD(B21,X$28)*X$27</f>
        <v>77</v>
      </c>
      <c r="H21" s="69">
        <f aca="true" t="shared" si="10" ref="H21:H84">INT(C21/Y$26)*Y$25+MOD(C21,Y$28)*Y$27</f>
        <v>0.5888888888888888</v>
      </c>
      <c r="I21" s="69">
        <f aca="true" t="shared" si="11" ref="I21:I84">INT(D21/Z$26)*Z$25+MOD(D21,Z$28)*Z$27</f>
        <v>0.00017592592592592592</v>
      </c>
      <c r="J21" s="77">
        <f aca="true" t="shared" si="12" ref="J21:J84">SUM(G21:I21)</f>
        <v>77.58906481481482</v>
      </c>
      <c r="K21" s="54">
        <f aca="true" t="shared" si="13" ref="K21:K84">IF(ISNUMBER(E21),J21-$J$11+$K$9/86400,MAX($J$11:$J$2003)-$J$11)</f>
        <v>0.00012152777777609353</v>
      </c>
      <c r="L21" s="78">
        <f aca="true" t="shared" si="14" ref="L21:L84">IF(ISBLANK(E21),0.001,IF(N21&gt;0.001,N21,0.001))</f>
        <v>0.8559870550161812</v>
      </c>
      <c r="N21" s="10">
        <f t="shared" si="4"/>
        <v>0.8559870550161812</v>
      </c>
      <c r="O21" s="10">
        <f t="shared" si="5"/>
        <v>0.14401294498381878</v>
      </c>
      <c r="P21" s="54">
        <f t="shared" si="6"/>
        <v>0.00012152777777609353</v>
      </c>
      <c r="W21" s="10" t="s">
        <v>71</v>
      </c>
      <c r="X21" s="10">
        <v>0</v>
      </c>
      <c r="Y21" s="10">
        <v>1</v>
      </c>
      <c r="Z21" s="10">
        <v>1</v>
      </c>
      <c r="AA21" s="10">
        <v>99999999</v>
      </c>
      <c r="AE21" s="10" t="str">
        <f>COMPUTATION!B6</f>
        <v>PSI</v>
      </c>
      <c r="AF21" s="10">
        <f>COMPUTATION!C6</f>
        <v>2.31</v>
      </c>
    </row>
    <row r="22" spans="1:27" ht="12.75">
      <c r="A22" s="38">
        <f t="shared" si="7"/>
        <v>12</v>
      </c>
      <c r="B22" s="25">
        <v>77</v>
      </c>
      <c r="C22" s="25">
        <v>1408</v>
      </c>
      <c r="D22" s="25">
        <v>16.2</v>
      </c>
      <c r="E22" s="25">
        <v>5.016</v>
      </c>
      <c r="G22" s="69">
        <f t="shared" si="9"/>
        <v>77</v>
      </c>
      <c r="H22" s="69">
        <f t="shared" si="10"/>
        <v>0.5888888888888888</v>
      </c>
      <c r="I22" s="69">
        <f t="shared" si="11"/>
        <v>0.00018749999999999998</v>
      </c>
      <c r="J22" s="77">
        <f t="shared" si="12"/>
        <v>77.58907638888888</v>
      </c>
      <c r="K22" s="54">
        <f t="shared" si="13"/>
        <v>0.00013310185184147266</v>
      </c>
      <c r="L22" s="78">
        <f t="shared" si="14"/>
        <v>0.8389967637540454</v>
      </c>
      <c r="N22" s="10">
        <f t="shared" si="4"/>
        <v>0.8389967637540454</v>
      </c>
      <c r="O22" s="10">
        <f t="shared" si="5"/>
        <v>0.16100323624595458</v>
      </c>
      <c r="P22" s="54">
        <f t="shared" si="6"/>
        <v>0.00013310185184147266</v>
      </c>
      <c r="W22" s="10" t="s">
        <v>72</v>
      </c>
      <c r="X22" s="10">
        <v>0</v>
      </c>
      <c r="Y22" s="10">
        <v>1</v>
      </c>
      <c r="Z22" s="10">
        <v>1</v>
      </c>
      <c r="AA22" s="10">
        <v>99999999</v>
      </c>
    </row>
    <row r="23" spans="1:16" ht="12.75">
      <c r="A23" s="38">
        <f t="shared" si="7"/>
        <v>13</v>
      </c>
      <c r="B23" s="25">
        <v>77</v>
      </c>
      <c r="C23" s="25">
        <v>1408</v>
      </c>
      <c r="D23" s="25">
        <v>17.2</v>
      </c>
      <c r="E23" s="25">
        <v>5.035</v>
      </c>
      <c r="G23" s="69">
        <f t="shared" si="9"/>
        <v>77</v>
      </c>
      <c r="H23" s="69">
        <f t="shared" si="10"/>
        <v>0.5888888888888888</v>
      </c>
      <c r="I23" s="69">
        <f t="shared" si="11"/>
        <v>0.00019907407407407406</v>
      </c>
      <c r="J23" s="77">
        <f t="shared" si="12"/>
        <v>77.58908796296296</v>
      </c>
      <c r="K23" s="54">
        <f t="shared" si="13"/>
        <v>0.00014467592592106265</v>
      </c>
      <c r="L23" s="78">
        <f t="shared" si="14"/>
        <v>0.8236245954692557</v>
      </c>
      <c r="N23" s="10">
        <f t="shared" si="4"/>
        <v>0.8236245954692557</v>
      </c>
      <c r="O23" s="10">
        <f t="shared" si="5"/>
        <v>0.1763754045307443</v>
      </c>
      <c r="P23" s="54">
        <f t="shared" si="6"/>
        <v>0.00014467592592106265</v>
      </c>
    </row>
    <row r="24" spans="1:26" ht="12.75">
      <c r="A24" s="38">
        <f t="shared" si="7"/>
        <v>14</v>
      </c>
      <c r="B24" s="25">
        <v>77</v>
      </c>
      <c r="C24" s="25">
        <v>1408</v>
      </c>
      <c r="D24" s="25">
        <v>18.2</v>
      </c>
      <c r="E24" s="25">
        <v>5.048</v>
      </c>
      <c r="G24" s="69">
        <f t="shared" si="9"/>
        <v>77</v>
      </c>
      <c r="H24" s="69">
        <f t="shared" si="10"/>
        <v>0.5888888888888888</v>
      </c>
      <c r="I24" s="69">
        <f t="shared" si="11"/>
        <v>0.00021064814814814812</v>
      </c>
      <c r="J24" s="77">
        <f t="shared" si="12"/>
        <v>77.58909953703704</v>
      </c>
      <c r="K24" s="54">
        <f t="shared" si="13"/>
        <v>0.00015625000000065264</v>
      </c>
      <c r="L24" s="78">
        <f t="shared" si="14"/>
        <v>0.8131067961165049</v>
      </c>
      <c r="N24" s="10">
        <f t="shared" si="4"/>
        <v>0.8131067961165049</v>
      </c>
      <c r="O24" s="10">
        <f t="shared" si="5"/>
        <v>0.18689320388349506</v>
      </c>
      <c r="P24" s="54">
        <f t="shared" si="6"/>
        <v>0.00015625000000065264</v>
      </c>
      <c r="X24" s="10" t="s">
        <v>97</v>
      </c>
      <c r="Y24" s="10" t="s">
        <v>98</v>
      </c>
      <c r="Z24" s="10" t="s">
        <v>99</v>
      </c>
    </row>
    <row r="25" spans="1:26" ht="12.75">
      <c r="A25" s="38">
        <f t="shared" si="7"/>
        <v>15</v>
      </c>
      <c r="B25" s="25">
        <v>77</v>
      </c>
      <c r="C25" s="25">
        <v>1408</v>
      </c>
      <c r="D25" s="25">
        <v>19.2</v>
      </c>
      <c r="E25" s="25">
        <v>5.068</v>
      </c>
      <c r="G25" s="69">
        <f t="shared" si="9"/>
        <v>77</v>
      </c>
      <c r="H25" s="69">
        <f t="shared" si="10"/>
        <v>0.5888888888888888</v>
      </c>
      <c r="I25" s="69">
        <f t="shared" si="11"/>
        <v>0.0002222222222222222</v>
      </c>
      <c r="J25" s="77">
        <f t="shared" si="12"/>
        <v>77.58911111111111</v>
      </c>
      <c r="K25" s="54">
        <f t="shared" si="13"/>
        <v>0.00016782407406603178</v>
      </c>
      <c r="L25" s="78">
        <f t="shared" si="14"/>
        <v>0.7969255663430425</v>
      </c>
      <c r="N25" s="10">
        <f t="shared" si="4"/>
        <v>0.7969255663430425</v>
      </c>
      <c r="O25" s="10">
        <f t="shared" si="5"/>
        <v>0.20307443365695754</v>
      </c>
      <c r="P25" s="54">
        <f t="shared" si="6"/>
        <v>0.00016782407406603178</v>
      </c>
      <c r="V25" s="10">
        <v>2</v>
      </c>
      <c r="W25" s="10" t="s">
        <v>73</v>
      </c>
      <c r="X25" s="10">
        <f aca="true" t="shared" si="15" ref="X25:Z28">VLOOKUP(B$10,$W$16:$AA$22,$V25,0)</f>
        <v>0</v>
      </c>
      <c r="Y25" s="10">
        <f t="shared" si="15"/>
        <v>0.041666666666666664</v>
      </c>
      <c r="Z25" s="10">
        <f t="shared" si="15"/>
        <v>0</v>
      </c>
    </row>
    <row r="26" spans="1:26" ht="12.75">
      <c r="A26" s="38">
        <f t="shared" si="7"/>
        <v>16</v>
      </c>
      <c r="B26" s="25">
        <v>77</v>
      </c>
      <c r="C26" s="25">
        <v>1408</v>
      </c>
      <c r="D26" s="25">
        <v>20.2</v>
      </c>
      <c r="E26" s="25">
        <v>5.084</v>
      </c>
      <c r="G26" s="69">
        <f t="shared" si="9"/>
        <v>77</v>
      </c>
      <c r="H26" s="69">
        <f t="shared" si="10"/>
        <v>0.5888888888888888</v>
      </c>
      <c r="I26" s="69">
        <f t="shared" si="11"/>
        <v>0.00023379629629629626</v>
      </c>
      <c r="J26" s="77">
        <f t="shared" si="12"/>
        <v>77.58912268518519</v>
      </c>
      <c r="K26" s="54">
        <f t="shared" si="13"/>
        <v>0.00017939814814562177</v>
      </c>
      <c r="L26" s="78">
        <f t="shared" si="14"/>
        <v>0.7839805825242723</v>
      </c>
      <c r="N26" s="10">
        <f t="shared" si="4"/>
        <v>0.7839805825242723</v>
      </c>
      <c r="O26" s="10">
        <f t="shared" si="5"/>
        <v>0.21601941747572773</v>
      </c>
      <c r="P26" s="54">
        <f t="shared" si="6"/>
        <v>0.00017939814814562177</v>
      </c>
      <c r="V26" s="10">
        <v>3</v>
      </c>
      <c r="W26" s="10" t="s">
        <v>74</v>
      </c>
      <c r="X26" s="10">
        <f t="shared" si="15"/>
        <v>1</v>
      </c>
      <c r="Y26" s="10">
        <f t="shared" si="15"/>
        <v>100</v>
      </c>
      <c r="Z26" s="10">
        <f t="shared" si="15"/>
        <v>1</v>
      </c>
    </row>
    <row r="27" spans="1:26" ht="12.75">
      <c r="A27" s="38">
        <f t="shared" si="7"/>
        <v>17</v>
      </c>
      <c r="B27" s="25">
        <v>77</v>
      </c>
      <c r="C27" s="25">
        <v>1408</v>
      </c>
      <c r="D27" s="25">
        <v>21.2</v>
      </c>
      <c r="E27" s="25">
        <v>5.1</v>
      </c>
      <c r="G27" s="69">
        <f t="shared" si="9"/>
        <v>77</v>
      </c>
      <c r="H27" s="69">
        <f t="shared" si="10"/>
        <v>0.5888888888888888</v>
      </c>
      <c r="I27" s="69">
        <f t="shared" si="11"/>
        <v>0.00024537037037037035</v>
      </c>
      <c r="J27" s="77">
        <f t="shared" si="12"/>
        <v>77.58913425925925</v>
      </c>
      <c r="K27" s="54">
        <f t="shared" si="13"/>
        <v>0.0001909722222110009</v>
      </c>
      <c r="L27" s="78">
        <f t="shared" si="14"/>
        <v>0.771035598705502</v>
      </c>
      <c r="N27" s="10">
        <f t="shared" si="4"/>
        <v>0.771035598705502</v>
      </c>
      <c r="O27" s="10">
        <f t="shared" si="5"/>
        <v>0.22896440129449802</v>
      </c>
      <c r="P27" s="54">
        <f t="shared" si="6"/>
        <v>0.0001909722222110009</v>
      </c>
      <c r="V27" s="10">
        <v>4</v>
      </c>
      <c r="W27" s="10" t="s">
        <v>75</v>
      </c>
      <c r="X27" s="10">
        <f t="shared" si="15"/>
        <v>1</v>
      </c>
      <c r="Y27" s="10">
        <f t="shared" si="15"/>
        <v>0.0006944444444444445</v>
      </c>
      <c r="Z27" s="10">
        <f t="shared" si="15"/>
        <v>1.1574074074074073E-05</v>
      </c>
    </row>
    <row r="28" spans="1:32" ht="12.75">
      <c r="A28" s="38">
        <f t="shared" si="7"/>
        <v>18</v>
      </c>
      <c r="B28" s="25">
        <v>77</v>
      </c>
      <c r="C28" s="25">
        <v>1408</v>
      </c>
      <c r="D28" s="25">
        <v>22.2</v>
      </c>
      <c r="E28" s="25">
        <v>5.115</v>
      </c>
      <c r="G28" s="69">
        <f t="shared" si="9"/>
        <v>77</v>
      </c>
      <c r="H28" s="69">
        <f t="shared" si="10"/>
        <v>0.5888888888888888</v>
      </c>
      <c r="I28" s="69">
        <f t="shared" si="11"/>
        <v>0.0002569444444444444</v>
      </c>
      <c r="J28" s="77">
        <f t="shared" si="12"/>
        <v>77.58914583333333</v>
      </c>
      <c r="K28" s="54">
        <f t="shared" si="13"/>
        <v>0.0002025462962905909</v>
      </c>
      <c r="L28" s="78">
        <f t="shared" si="14"/>
        <v>0.7588996763754045</v>
      </c>
      <c r="N28" s="10">
        <f t="shared" si="4"/>
        <v>0.7588996763754045</v>
      </c>
      <c r="O28" s="10">
        <f t="shared" si="5"/>
        <v>0.24110032362459555</v>
      </c>
      <c r="P28" s="54">
        <f t="shared" si="6"/>
        <v>0.0002025462962905909</v>
      </c>
      <c r="V28" s="10">
        <v>5</v>
      </c>
      <c r="W28" s="10" t="s">
        <v>76</v>
      </c>
      <c r="X28" s="10">
        <f t="shared" si="15"/>
        <v>99999999</v>
      </c>
      <c r="Y28" s="10">
        <f t="shared" si="15"/>
        <v>100</v>
      </c>
      <c r="Z28" s="10">
        <f t="shared" si="15"/>
        <v>99999999</v>
      </c>
      <c r="AE28" s="10" t="str">
        <f>COMPUTATION!G1</f>
        <v>Gallons</v>
      </c>
      <c r="AF28" s="10">
        <f>COMPUTATION!H1</f>
        <v>0.13368055555555555</v>
      </c>
    </row>
    <row r="29" spans="1:32" ht="12.75">
      <c r="A29" s="38">
        <f t="shared" si="7"/>
        <v>19</v>
      </c>
      <c r="B29" s="25">
        <v>77</v>
      </c>
      <c r="C29" s="25">
        <v>1408</v>
      </c>
      <c r="D29" s="25">
        <v>23.2</v>
      </c>
      <c r="E29" s="25">
        <v>5.131</v>
      </c>
      <c r="G29" s="69">
        <f t="shared" si="9"/>
        <v>77</v>
      </c>
      <c r="H29" s="69">
        <f t="shared" si="10"/>
        <v>0.5888888888888888</v>
      </c>
      <c r="I29" s="69">
        <f t="shared" si="11"/>
        <v>0.0002685185185185185</v>
      </c>
      <c r="J29" s="77">
        <f t="shared" si="12"/>
        <v>77.58915740740741</v>
      </c>
      <c r="K29" s="54">
        <f t="shared" si="13"/>
        <v>0.00021412037037018088</v>
      </c>
      <c r="L29" s="78">
        <f t="shared" si="14"/>
        <v>0.7459546925566342</v>
      </c>
      <c r="N29" s="10">
        <f t="shared" si="4"/>
        <v>0.7459546925566342</v>
      </c>
      <c r="O29" s="10">
        <f t="shared" si="5"/>
        <v>0.25404530744336584</v>
      </c>
      <c r="P29" s="54">
        <f t="shared" si="6"/>
        <v>0.00021412037037018088</v>
      </c>
      <c r="AE29" s="10" t="str">
        <f>COMPUTATION!G2</f>
        <v>Liters</v>
      </c>
      <c r="AF29" s="10">
        <f>COMPUTATION!H2</f>
        <v>0.03559420104971571</v>
      </c>
    </row>
    <row r="30" spans="1:32" ht="12.75">
      <c r="A30" s="38">
        <f t="shared" si="7"/>
        <v>20</v>
      </c>
      <c r="B30" s="25">
        <v>77</v>
      </c>
      <c r="C30" s="25">
        <v>1408</v>
      </c>
      <c r="D30" s="25">
        <v>24.2</v>
      </c>
      <c r="E30" s="25">
        <v>5.148</v>
      </c>
      <c r="G30" s="69">
        <f t="shared" si="9"/>
        <v>77</v>
      </c>
      <c r="H30" s="69">
        <f t="shared" si="10"/>
        <v>0.5888888888888888</v>
      </c>
      <c r="I30" s="69">
        <f t="shared" si="11"/>
        <v>0.0002800925925925926</v>
      </c>
      <c r="J30" s="77">
        <f t="shared" si="12"/>
        <v>77.58916898148148</v>
      </c>
      <c r="K30" s="54">
        <f t="shared" si="13"/>
        <v>0.00022569444443556002</v>
      </c>
      <c r="L30" s="78">
        <f t="shared" si="14"/>
        <v>0.7322006472491913</v>
      </c>
      <c r="N30" s="10">
        <f t="shared" si="4"/>
        <v>0.7322006472491913</v>
      </c>
      <c r="O30" s="10">
        <f t="shared" si="5"/>
        <v>0.2677993527508087</v>
      </c>
      <c r="P30" s="54">
        <f t="shared" si="6"/>
        <v>0.00022569444443556002</v>
      </c>
      <c r="AE30" s="10" t="str">
        <f>COMPUTATION!G3</f>
        <v>Cubic inches</v>
      </c>
      <c r="AF30" s="10">
        <f>COMPUTATION!H3</f>
        <v>0.0005787037037037037</v>
      </c>
    </row>
    <row r="31" spans="1:31" ht="12.75">
      <c r="A31" s="38">
        <f t="shared" si="7"/>
        <v>21</v>
      </c>
      <c r="B31" s="25">
        <v>77</v>
      </c>
      <c r="C31" s="25">
        <v>1408</v>
      </c>
      <c r="D31" s="25">
        <v>25.2</v>
      </c>
      <c r="E31" s="25">
        <v>5.161</v>
      </c>
      <c r="G31" s="69">
        <f t="shared" si="9"/>
        <v>77</v>
      </c>
      <c r="H31" s="69">
        <f t="shared" si="10"/>
        <v>0.5888888888888888</v>
      </c>
      <c r="I31" s="69">
        <f t="shared" si="11"/>
        <v>0.00029166666666666664</v>
      </c>
      <c r="J31" s="77">
        <f t="shared" si="12"/>
        <v>77.58918055555556</v>
      </c>
      <c r="K31" s="54">
        <f t="shared" si="13"/>
        <v>0.00023726851851515</v>
      </c>
      <c r="L31" s="78">
        <f t="shared" si="14"/>
        <v>0.7216828478964405</v>
      </c>
      <c r="N31" s="10">
        <f t="shared" si="4"/>
        <v>0.7216828478964405</v>
      </c>
      <c r="O31" s="10">
        <f t="shared" si="5"/>
        <v>0.27831715210355945</v>
      </c>
      <c r="P31" s="54">
        <f t="shared" si="6"/>
        <v>0.00023726851851515</v>
      </c>
      <c r="AE31" s="44" t="s">
        <v>79</v>
      </c>
    </row>
    <row r="32" spans="1:31" ht="12.75">
      <c r="A32" s="38">
        <f t="shared" si="7"/>
        <v>22</v>
      </c>
      <c r="B32" s="25">
        <v>77</v>
      </c>
      <c r="C32" s="25">
        <v>1408</v>
      </c>
      <c r="D32" s="25">
        <v>26.2</v>
      </c>
      <c r="E32" s="25">
        <v>5.176</v>
      </c>
      <c r="G32" s="69">
        <f t="shared" si="9"/>
        <v>77</v>
      </c>
      <c r="H32" s="69">
        <f t="shared" si="10"/>
        <v>0.5888888888888888</v>
      </c>
      <c r="I32" s="69">
        <f t="shared" si="11"/>
        <v>0.0003032407407407407</v>
      </c>
      <c r="J32" s="77">
        <f t="shared" si="12"/>
        <v>77.58919212962962</v>
      </c>
      <c r="K32" s="54">
        <f t="shared" si="13"/>
        <v>0.0002488425925805292</v>
      </c>
      <c r="L32" s="78">
        <f t="shared" si="14"/>
        <v>0.709546925566343</v>
      </c>
      <c r="N32" s="10">
        <f t="shared" si="4"/>
        <v>0.709546925566343</v>
      </c>
      <c r="O32" s="10">
        <f t="shared" si="5"/>
        <v>0.290453074433657</v>
      </c>
      <c r="P32" s="54">
        <f t="shared" si="6"/>
        <v>0.0002488425925805292</v>
      </c>
      <c r="AE32" s="44" t="s">
        <v>79</v>
      </c>
    </row>
    <row r="33" spans="1:31" ht="12.75">
      <c r="A33" s="38">
        <f t="shared" si="7"/>
        <v>23</v>
      </c>
      <c r="B33" s="25">
        <v>77</v>
      </c>
      <c r="C33" s="25">
        <v>1408</v>
      </c>
      <c r="D33" s="25">
        <v>27.2</v>
      </c>
      <c r="E33" s="25">
        <v>5.189</v>
      </c>
      <c r="G33" s="69">
        <f t="shared" si="9"/>
        <v>77</v>
      </c>
      <c r="H33" s="69">
        <f t="shared" si="10"/>
        <v>0.5888888888888888</v>
      </c>
      <c r="I33" s="69">
        <f t="shared" si="11"/>
        <v>0.0003148148148148148</v>
      </c>
      <c r="J33" s="77">
        <f t="shared" si="12"/>
        <v>77.5892037037037</v>
      </c>
      <c r="K33" s="54">
        <f t="shared" si="13"/>
        <v>0.00026041666666011917</v>
      </c>
      <c r="L33" s="78">
        <f t="shared" si="14"/>
        <v>0.6990291262135923</v>
      </c>
      <c r="N33" s="10">
        <f t="shared" si="4"/>
        <v>0.6990291262135923</v>
      </c>
      <c r="O33" s="10">
        <f t="shared" si="5"/>
        <v>0.30097087378640774</v>
      </c>
      <c r="P33" s="54">
        <f t="shared" si="6"/>
        <v>0.00026041666666011917</v>
      </c>
      <c r="AC33" s="10" t="s">
        <v>150</v>
      </c>
      <c r="AD33" s="10" t="s">
        <v>153</v>
      </c>
      <c r="AE33" s="10" t="str">
        <f>IF($D$5=$AC$35,AE28,AE16)</f>
        <v>Inch</v>
      </c>
    </row>
    <row r="34" spans="1:31" ht="12.75">
      <c r="A34" s="38">
        <f t="shared" si="7"/>
        <v>24</v>
      </c>
      <c r="B34" s="25">
        <v>77</v>
      </c>
      <c r="C34" s="25">
        <v>1408</v>
      </c>
      <c r="D34" s="25">
        <v>28.2</v>
      </c>
      <c r="E34" s="25">
        <v>5.203</v>
      </c>
      <c r="G34" s="69">
        <f t="shared" si="9"/>
        <v>77</v>
      </c>
      <c r="H34" s="69">
        <f t="shared" si="10"/>
        <v>0.5888888888888888</v>
      </c>
      <c r="I34" s="69">
        <f t="shared" si="11"/>
        <v>0.00032638888888888887</v>
      </c>
      <c r="J34" s="77">
        <f t="shared" si="12"/>
        <v>77.58921527777778</v>
      </c>
      <c r="K34" s="54">
        <f t="shared" si="13"/>
        <v>0.00027199074073970916</v>
      </c>
      <c r="L34" s="78">
        <f t="shared" si="14"/>
        <v>0.6877022653721682</v>
      </c>
      <c r="N34" s="10">
        <f t="shared" si="4"/>
        <v>0.6877022653721682</v>
      </c>
      <c r="O34" s="10">
        <f t="shared" si="5"/>
        <v>0.31229773462783184</v>
      </c>
      <c r="P34" s="54">
        <f t="shared" si="6"/>
        <v>0.00027199074073970916</v>
      </c>
      <c r="AC34" s="10" t="s">
        <v>151</v>
      </c>
      <c r="AD34" s="10" t="s">
        <v>153</v>
      </c>
      <c r="AE34" s="10" t="str">
        <f>IF($D$5=$AC$35,AE29,AE17)</f>
        <v>Feet</v>
      </c>
    </row>
    <row r="35" spans="1:31" ht="12.75">
      <c r="A35" s="38">
        <f t="shared" si="7"/>
        <v>25</v>
      </c>
      <c r="B35" s="25">
        <v>77</v>
      </c>
      <c r="C35" s="25">
        <v>1408</v>
      </c>
      <c r="D35" s="25">
        <v>29.2</v>
      </c>
      <c r="E35" s="25">
        <v>5.217</v>
      </c>
      <c r="G35" s="69">
        <f t="shared" si="9"/>
        <v>77</v>
      </c>
      <c r="H35" s="69">
        <f t="shared" si="10"/>
        <v>0.5888888888888888</v>
      </c>
      <c r="I35" s="69">
        <f t="shared" si="11"/>
        <v>0.0003379629629629629</v>
      </c>
      <c r="J35" s="77">
        <f t="shared" si="12"/>
        <v>77.58922685185185</v>
      </c>
      <c r="K35" s="54">
        <f t="shared" si="13"/>
        <v>0.0002835648148050883</v>
      </c>
      <c r="L35" s="78">
        <f t="shared" si="14"/>
        <v>0.6763754045307447</v>
      </c>
      <c r="N35" s="10">
        <f t="shared" si="4"/>
        <v>0.6763754045307447</v>
      </c>
      <c r="O35" s="10">
        <f t="shared" si="5"/>
        <v>0.32362459546925526</v>
      </c>
      <c r="P35" s="54">
        <f t="shared" si="6"/>
        <v>0.0002835648148050883</v>
      </c>
      <c r="AC35" s="10" t="s">
        <v>152</v>
      </c>
      <c r="AD35" s="10" t="s">
        <v>154</v>
      </c>
      <c r="AE35" s="10" t="str">
        <f>IF($D$5=$AC$35,AE30,AE18)</f>
        <v>Meter</v>
      </c>
    </row>
    <row r="36" spans="1:31" ht="12.75">
      <c r="A36" s="38">
        <f t="shared" si="7"/>
        <v>26</v>
      </c>
      <c r="B36" s="25">
        <v>77</v>
      </c>
      <c r="C36" s="25">
        <v>1408</v>
      </c>
      <c r="D36" s="25">
        <v>30.2</v>
      </c>
      <c r="E36" s="25">
        <v>5.23</v>
      </c>
      <c r="G36" s="69">
        <f t="shared" si="9"/>
        <v>77</v>
      </c>
      <c r="H36" s="69">
        <f t="shared" si="10"/>
        <v>0.5888888888888888</v>
      </c>
      <c r="I36" s="69">
        <f t="shared" si="11"/>
        <v>0.00034953703703703704</v>
      </c>
      <c r="J36" s="77">
        <f t="shared" si="12"/>
        <v>77.58923842592593</v>
      </c>
      <c r="K36" s="54">
        <f t="shared" si="13"/>
        <v>0.0002951388888846783</v>
      </c>
      <c r="L36" s="78">
        <f t="shared" si="14"/>
        <v>0.6658576051779933</v>
      </c>
      <c r="N36" s="10">
        <f t="shared" si="4"/>
        <v>0.6658576051779933</v>
      </c>
      <c r="O36" s="10">
        <f t="shared" si="5"/>
        <v>0.3341423948220067</v>
      </c>
      <c r="P36" s="54">
        <f t="shared" si="6"/>
        <v>0.0002951388888846783</v>
      </c>
      <c r="AE36" s="10" t="str">
        <f>IF($D$5=$AC$35,AE31,AE19)</f>
        <v>cm</v>
      </c>
    </row>
    <row r="37" spans="1:31" ht="12.75">
      <c r="A37" s="38">
        <f t="shared" si="7"/>
        <v>27</v>
      </c>
      <c r="B37" s="25">
        <v>77</v>
      </c>
      <c r="C37" s="25">
        <v>1408</v>
      </c>
      <c r="D37" s="25">
        <v>31.2</v>
      </c>
      <c r="E37" s="25">
        <v>5.242</v>
      </c>
      <c r="G37" s="69">
        <f t="shared" si="9"/>
        <v>77</v>
      </c>
      <c r="H37" s="69">
        <f t="shared" si="10"/>
        <v>0.5888888888888888</v>
      </c>
      <c r="I37" s="69">
        <f t="shared" si="11"/>
        <v>0.0003611111111111111</v>
      </c>
      <c r="J37" s="77">
        <f t="shared" si="12"/>
        <v>77.58924999999999</v>
      </c>
      <c r="K37" s="54">
        <f t="shared" si="13"/>
        <v>0.0003067129629500574</v>
      </c>
      <c r="L37" s="78">
        <f t="shared" si="14"/>
        <v>0.656148867313916</v>
      </c>
      <c r="N37" s="10">
        <f t="shared" si="4"/>
        <v>0.656148867313916</v>
      </c>
      <c r="O37" s="10">
        <f t="shared" si="5"/>
        <v>0.343851132686084</v>
      </c>
      <c r="P37" s="54">
        <f t="shared" si="6"/>
        <v>0.0003067129629500574</v>
      </c>
      <c r="AE37" s="10" t="str">
        <f>IF($D$5=$AC$35,AE32,AE20)</f>
        <v>mm</v>
      </c>
    </row>
    <row r="38" spans="1:16" ht="12.75">
      <c r="A38" s="38">
        <f t="shared" si="7"/>
        <v>28</v>
      </c>
      <c r="B38" s="25">
        <v>77</v>
      </c>
      <c r="C38" s="25">
        <v>1408</v>
      </c>
      <c r="D38" s="25">
        <v>32.2</v>
      </c>
      <c r="E38" s="25">
        <v>5.255</v>
      </c>
      <c r="G38" s="69">
        <f t="shared" si="9"/>
        <v>77</v>
      </c>
      <c r="H38" s="69">
        <f t="shared" si="10"/>
        <v>0.5888888888888888</v>
      </c>
      <c r="I38" s="69">
        <f t="shared" si="11"/>
        <v>0.0003726851851851852</v>
      </c>
      <c r="J38" s="77">
        <f t="shared" si="12"/>
        <v>77.58926157407407</v>
      </c>
      <c r="K38" s="54">
        <f t="shared" si="13"/>
        <v>0.0003182870370296474</v>
      </c>
      <c r="L38" s="78">
        <f t="shared" si="14"/>
        <v>0.6456310679611652</v>
      </c>
      <c r="N38" s="10">
        <f t="shared" si="4"/>
        <v>0.6456310679611652</v>
      </c>
      <c r="O38" s="10">
        <f t="shared" si="5"/>
        <v>0.3543689320388348</v>
      </c>
      <c r="P38" s="54">
        <f t="shared" si="6"/>
        <v>0.0003182870370296474</v>
      </c>
    </row>
    <row r="39" spans="1:16" ht="12.75">
      <c r="A39" s="38">
        <f t="shared" si="7"/>
        <v>29</v>
      </c>
      <c r="B39" s="25">
        <v>77</v>
      </c>
      <c r="C39" s="25">
        <v>1408</v>
      </c>
      <c r="D39" s="25">
        <v>33.2</v>
      </c>
      <c r="E39" s="25">
        <v>5.269</v>
      </c>
      <c r="G39" s="69">
        <f t="shared" si="9"/>
        <v>77</v>
      </c>
      <c r="H39" s="69">
        <f t="shared" si="10"/>
        <v>0.5888888888888888</v>
      </c>
      <c r="I39" s="69">
        <f t="shared" si="11"/>
        <v>0.00038425925925925927</v>
      </c>
      <c r="J39" s="77">
        <f t="shared" si="12"/>
        <v>77.58927314814815</v>
      </c>
      <c r="K39" s="54">
        <f t="shared" si="13"/>
        <v>0.0003298611111092374</v>
      </c>
      <c r="L39" s="78">
        <f t="shared" si="14"/>
        <v>0.6343042071197411</v>
      </c>
      <c r="N39" s="10">
        <f t="shared" si="4"/>
        <v>0.6343042071197411</v>
      </c>
      <c r="O39" s="10">
        <f t="shared" si="5"/>
        <v>0.3656957928802589</v>
      </c>
      <c r="P39" s="54">
        <f t="shared" si="6"/>
        <v>0.0003298611111092374</v>
      </c>
    </row>
    <row r="40" spans="1:16" ht="12.75">
      <c r="A40" s="38">
        <f t="shared" si="7"/>
        <v>30</v>
      </c>
      <c r="B40" s="25">
        <v>77</v>
      </c>
      <c r="C40" s="25">
        <v>1408</v>
      </c>
      <c r="D40" s="25">
        <v>34.2</v>
      </c>
      <c r="E40" s="25">
        <v>5.282</v>
      </c>
      <c r="G40" s="69">
        <f t="shared" si="9"/>
        <v>77</v>
      </c>
      <c r="H40" s="69">
        <f t="shared" si="10"/>
        <v>0.5888888888888888</v>
      </c>
      <c r="I40" s="69">
        <f t="shared" si="11"/>
        <v>0.0003958333333333333</v>
      </c>
      <c r="J40" s="77">
        <f t="shared" si="12"/>
        <v>77.58928472222222</v>
      </c>
      <c r="K40" s="54">
        <f t="shared" si="13"/>
        <v>0.00034143518517461654</v>
      </c>
      <c r="L40" s="78">
        <f t="shared" si="14"/>
        <v>0.6237864077669903</v>
      </c>
      <c r="N40" s="10">
        <f t="shared" si="4"/>
        <v>0.6237864077669903</v>
      </c>
      <c r="O40" s="10">
        <f t="shared" si="5"/>
        <v>0.37621359223300965</v>
      </c>
      <c r="P40" s="54">
        <f t="shared" si="6"/>
        <v>0.00034143518517461654</v>
      </c>
    </row>
    <row r="41" spans="1:16" ht="12.75">
      <c r="A41" s="38">
        <f t="shared" si="7"/>
        <v>31</v>
      </c>
      <c r="B41" s="25">
        <v>77</v>
      </c>
      <c r="C41" s="25">
        <v>1408</v>
      </c>
      <c r="D41" s="25">
        <v>35.2</v>
      </c>
      <c r="E41" s="25">
        <v>5.293</v>
      </c>
      <c r="G41" s="69">
        <f t="shared" si="9"/>
        <v>77</v>
      </c>
      <c r="H41" s="69">
        <f t="shared" si="10"/>
        <v>0.5888888888888888</v>
      </c>
      <c r="I41" s="69">
        <f t="shared" si="11"/>
        <v>0.00040740740740740744</v>
      </c>
      <c r="J41" s="77">
        <f t="shared" si="12"/>
        <v>77.5892962962963</v>
      </c>
      <c r="K41" s="54">
        <f t="shared" si="13"/>
        <v>0.00035300925925420653</v>
      </c>
      <c r="L41" s="78">
        <f t="shared" si="14"/>
        <v>0.6148867313915857</v>
      </c>
      <c r="N41" s="10">
        <f t="shared" si="4"/>
        <v>0.6148867313915857</v>
      </c>
      <c r="O41" s="10">
        <f t="shared" si="5"/>
        <v>0.3851132686084143</v>
      </c>
      <c r="P41" s="54">
        <f t="shared" si="6"/>
        <v>0.00035300925925420653</v>
      </c>
    </row>
    <row r="42" spans="1:16" ht="12.75">
      <c r="A42" s="38">
        <f t="shared" si="7"/>
        <v>32</v>
      </c>
      <c r="B42" s="25">
        <v>77</v>
      </c>
      <c r="C42" s="25">
        <v>1408</v>
      </c>
      <c r="D42" s="25">
        <v>36.2</v>
      </c>
      <c r="E42" s="25">
        <v>5.305</v>
      </c>
      <c r="G42" s="69">
        <f t="shared" si="9"/>
        <v>77</v>
      </c>
      <c r="H42" s="69">
        <f t="shared" si="10"/>
        <v>0.5888888888888888</v>
      </c>
      <c r="I42" s="69">
        <f t="shared" si="11"/>
        <v>0.0004189814814814815</v>
      </c>
      <c r="J42" s="77">
        <f t="shared" si="12"/>
        <v>77.58930787037038</v>
      </c>
      <c r="K42" s="54">
        <f t="shared" si="13"/>
        <v>0.0003645833333337965</v>
      </c>
      <c r="L42" s="78">
        <f t="shared" si="14"/>
        <v>0.6051779935275083</v>
      </c>
      <c r="N42" s="10">
        <f t="shared" si="4"/>
        <v>0.6051779935275083</v>
      </c>
      <c r="O42" s="10">
        <f t="shared" si="5"/>
        <v>0.39482200647249166</v>
      </c>
      <c r="P42" s="54">
        <f t="shared" si="6"/>
        <v>0.0003645833333337965</v>
      </c>
    </row>
    <row r="43" spans="1:16" ht="12.75">
      <c r="A43" s="38">
        <f t="shared" si="7"/>
        <v>33</v>
      </c>
      <c r="B43" s="25">
        <v>77</v>
      </c>
      <c r="C43" s="25">
        <v>1408</v>
      </c>
      <c r="D43" s="25">
        <v>37.2</v>
      </c>
      <c r="E43" s="25">
        <v>5.317</v>
      </c>
      <c r="G43" s="69">
        <f t="shared" si="9"/>
        <v>77</v>
      </c>
      <c r="H43" s="69">
        <f t="shared" si="10"/>
        <v>0.5888888888888888</v>
      </c>
      <c r="I43" s="69">
        <f t="shared" si="11"/>
        <v>0.00043055555555555555</v>
      </c>
      <c r="J43" s="77">
        <f t="shared" si="12"/>
        <v>77.58931944444444</v>
      </c>
      <c r="K43" s="54">
        <f t="shared" si="13"/>
        <v>0.00037615740739917566</v>
      </c>
      <c r="L43" s="78">
        <f t="shared" si="14"/>
        <v>0.5954692556634303</v>
      </c>
      <c r="N43" s="10">
        <f t="shared" si="4"/>
        <v>0.5954692556634303</v>
      </c>
      <c r="O43" s="10">
        <f t="shared" si="5"/>
        <v>0.40453074433656966</v>
      </c>
      <c r="P43" s="54">
        <f t="shared" si="6"/>
        <v>0.00037615740739917566</v>
      </c>
    </row>
    <row r="44" spans="1:16" ht="12.75">
      <c r="A44" s="38">
        <f t="shared" si="7"/>
        <v>34</v>
      </c>
      <c r="B44" s="25">
        <v>77</v>
      </c>
      <c r="C44" s="25">
        <v>1408</v>
      </c>
      <c r="D44" s="25">
        <v>38.2</v>
      </c>
      <c r="E44" s="25">
        <v>5.329</v>
      </c>
      <c r="G44" s="69">
        <f t="shared" si="9"/>
        <v>77</v>
      </c>
      <c r="H44" s="69">
        <f t="shared" si="10"/>
        <v>0.5888888888888888</v>
      </c>
      <c r="I44" s="69">
        <f t="shared" si="11"/>
        <v>0.00044212962962962966</v>
      </c>
      <c r="J44" s="77">
        <f t="shared" si="12"/>
        <v>77.58933101851852</v>
      </c>
      <c r="K44" s="54">
        <f t="shared" si="13"/>
        <v>0.00038773148147876565</v>
      </c>
      <c r="L44" s="78">
        <f t="shared" si="14"/>
        <v>0.585760517799353</v>
      </c>
      <c r="N44" s="10">
        <f t="shared" si="4"/>
        <v>0.585760517799353</v>
      </c>
      <c r="O44" s="10">
        <f t="shared" si="5"/>
        <v>0.414239482200647</v>
      </c>
      <c r="P44" s="54">
        <f t="shared" si="6"/>
        <v>0.00038773148147876565</v>
      </c>
    </row>
    <row r="45" spans="1:16" ht="12.75">
      <c r="A45" s="38">
        <f t="shared" si="7"/>
        <v>35</v>
      </c>
      <c r="B45" s="25">
        <v>77</v>
      </c>
      <c r="C45" s="25">
        <v>1408</v>
      </c>
      <c r="D45" s="25">
        <v>39.2</v>
      </c>
      <c r="E45" s="25">
        <v>5.34</v>
      </c>
      <c r="G45" s="69">
        <f t="shared" si="9"/>
        <v>77</v>
      </c>
      <c r="H45" s="69">
        <f t="shared" si="10"/>
        <v>0.5888888888888888</v>
      </c>
      <c r="I45" s="69">
        <f t="shared" si="11"/>
        <v>0.0004537037037037037</v>
      </c>
      <c r="J45" s="77">
        <f t="shared" si="12"/>
        <v>77.58934259259259</v>
      </c>
      <c r="K45" s="54">
        <f t="shared" si="13"/>
        <v>0.0003993055555441448</v>
      </c>
      <c r="L45" s="78">
        <f t="shared" si="14"/>
        <v>0.5768608414239484</v>
      </c>
      <c r="N45" s="10">
        <f t="shared" si="4"/>
        <v>0.5768608414239484</v>
      </c>
      <c r="O45" s="10">
        <f t="shared" si="5"/>
        <v>0.42313915857605156</v>
      </c>
      <c r="P45" s="54">
        <f t="shared" si="6"/>
        <v>0.0003993055555441448</v>
      </c>
    </row>
    <row r="46" spans="1:16" ht="12.75">
      <c r="A46" s="38">
        <f t="shared" si="7"/>
        <v>36</v>
      </c>
      <c r="B46" s="25">
        <v>77</v>
      </c>
      <c r="C46" s="25">
        <v>1408</v>
      </c>
      <c r="D46" s="25">
        <v>40.2</v>
      </c>
      <c r="E46" s="25">
        <v>5.352</v>
      </c>
      <c r="G46" s="69">
        <f t="shared" si="9"/>
        <v>77</v>
      </c>
      <c r="H46" s="69">
        <f t="shared" si="10"/>
        <v>0.5888888888888888</v>
      </c>
      <c r="I46" s="69">
        <f t="shared" si="11"/>
        <v>0.0004652777777777778</v>
      </c>
      <c r="J46" s="77">
        <f t="shared" si="12"/>
        <v>77.58935416666667</v>
      </c>
      <c r="K46" s="54">
        <f t="shared" si="13"/>
        <v>0.0004108796296237348</v>
      </c>
      <c r="L46" s="78">
        <f t="shared" si="14"/>
        <v>0.5671521035598703</v>
      </c>
      <c r="N46" s="10">
        <f t="shared" si="4"/>
        <v>0.5671521035598703</v>
      </c>
      <c r="O46" s="10">
        <f t="shared" si="5"/>
        <v>0.43284789644012966</v>
      </c>
      <c r="P46" s="54">
        <f t="shared" si="6"/>
        <v>0.0004108796296237348</v>
      </c>
    </row>
    <row r="47" spans="1:16" ht="12.75">
      <c r="A47" s="38">
        <f t="shared" si="7"/>
        <v>37</v>
      </c>
      <c r="B47" s="25">
        <v>77</v>
      </c>
      <c r="C47" s="25">
        <v>1408</v>
      </c>
      <c r="D47" s="25">
        <v>41.2</v>
      </c>
      <c r="E47" s="25">
        <v>5.362</v>
      </c>
      <c r="G47" s="69">
        <f t="shared" si="9"/>
        <v>77</v>
      </c>
      <c r="H47" s="69">
        <f t="shared" si="10"/>
        <v>0.5888888888888888</v>
      </c>
      <c r="I47" s="69">
        <f t="shared" si="11"/>
        <v>0.00047685185185185184</v>
      </c>
      <c r="J47" s="77">
        <f t="shared" si="12"/>
        <v>77.58936574074075</v>
      </c>
      <c r="K47" s="54">
        <f t="shared" si="13"/>
        <v>0.00042245370370332477</v>
      </c>
      <c r="L47" s="78">
        <f t="shared" si="14"/>
        <v>0.5590614886731391</v>
      </c>
      <c r="N47" s="10">
        <f t="shared" si="4"/>
        <v>0.5590614886731391</v>
      </c>
      <c r="O47" s="10">
        <f t="shared" si="5"/>
        <v>0.4409385113268609</v>
      </c>
      <c r="P47" s="54">
        <f t="shared" si="6"/>
        <v>0.00042245370370332477</v>
      </c>
    </row>
    <row r="48" spans="1:16" ht="12.75">
      <c r="A48" s="38">
        <f t="shared" si="7"/>
        <v>38</v>
      </c>
      <c r="B48" s="25">
        <v>77</v>
      </c>
      <c r="C48" s="25">
        <v>1408</v>
      </c>
      <c r="D48" s="25">
        <v>42.2</v>
      </c>
      <c r="E48" s="25">
        <v>5.374</v>
      </c>
      <c r="G48" s="69">
        <f t="shared" si="9"/>
        <v>77</v>
      </c>
      <c r="H48" s="69">
        <f t="shared" si="10"/>
        <v>0.5888888888888888</v>
      </c>
      <c r="I48" s="69">
        <f t="shared" si="11"/>
        <v>0.0004884259259259259</v>
      </c>
      <c r="J48" s="77">
        <f t="shared" si="12"/>
        <v>77.58937731481481</v>
      </c>
      <c r="K48" s="54">
        <f t="shared" si="13"/>
        <v>0.0004340277777687039</v>
      </c>
      <c r="L48" s="78">
        <f t="shared" si="14"/>
        <v>0.5493527508090618</v>
      </c>
      <c r="N48" s="10">
        <f t="shared" si="4"/>
        <v>0.5493527508090618</v>
      </c>
      <c r="O48" s="10">
        <f t="shared" si="5"/>
        <v>0.45064724919093824</v>
      </c>
      <c r="P48" s="54">
        <f t="shared" si="6"/>
        <v>0.0004340277777687039</v>
      </c>
    </row>
    <row r="49" spans="1:16" ht="12.75">
      <c r="A49" s="38">
        <f t="shared" si="7"/>
        <v>39</v>
      </c>
      <c r="B49" s="25">
        <v>77</v>
      </c>
      <c r="C49" s="25">
        <v>1408</v>
      </c>
      <c r="D49" s="25">
        <v>43.2</v>
      </c>
      <c r="E49" s="25">
        <v>5.385</v>
      </c>
      <c r="G49" s="69">
        <f t="shared" si="9"/>
        <v>77</v>
      </c>
      <c r="H49" s="69">
        <f t="shared" si="10"/>
        <v>0.5888888888888888</v>
      </c>
      <c r="I49" s="69">
        <f t="shared" si="11"/>
        <v>0.0005</v>
      </c>
      <c r="J49" s="77">
        <f t="shared" si="12"/>
        <v>77.58938888888889</v>
      </c>
      <c r="K49" s="54">
        <f t="shared" si="13"/>
        <v>0.0004456018518482939</v>
      </c>
      <c r="L49" s="78">
        <f t="shared" si="14"/>
        <v>0.5404530744336572</v>
      </c>
      <c r="N49" s="10">
        <f t="shared" si="4"/>
        <v>0.5404530744336572</v>
      </c>
      <c r="O49" s="10">
        <f t="shared" si="5"/>
        <v>0.4595469255663428</v>
      </c>
      <c r="P49" s="54">
        <f t="shared" si="6"/>
        <v>0.0004456018518482939</v>
      </c>
    </row>
    <row r="50" spans="1:16" ht="12.75">
      <c r="A50" s="38">
        <f t="shared" si="7"/>
        <v>40</v>
      </c>
      <c r="B50" s="25">
        <v>77</v>
      </c>
      <c r="C50" s="25">
        <v>1408</v>
      </c>
      <c r="D50" s="25">
        <v>44.2</v>
      </c>
      <c r="E50" s="25">
        <v>5.396</v>
      </c>
      <c r="G50" s="69">
        <f t="shared" si="9"/>
        <v>77</v>
      </c>
      <c r="H50" s="69">
        <f t="shared" si="10"/>
        <v>0.5888888888888888</v>
      </c>
      <c r="I50" s="69">
        <f t="shared" si="11"/>
        <v>0.0005115740740740741</v>
      </c>
      <c r="J50" s="77">
        <f t="shared" si="12"/>
        <v>77.58940046296296</v>
      </c>
      <c r="K50" s="54">
        <f t="shared" si="13"/>
        <v>0.00045717592591367303</v>
      </c>
      <c r="L50" s="78">
        <f t="shared" si="14"/>
        <v>0.5315533980582525</v>
      </c>
      <c r="N50" s="10">
        <f t="shared" si="4"/>
        <v>0.5315533980582525</v>
      </c>
      <c r="O50" s="10">
        <f t="shared" si="5"/>
        <v>0.4684466019417475</v>
      </c>
      <c r="P50" s="54">
        <f t="shared" si="6"/>
        <v>0.00045717592591367303</v>
      </c>
    </row>
    <row r="51" spans="1:16" ht="12.75">
      <c r="A51" s="38">
        <f t="shared" si="7"/>
        <v>41</v>
      </c>
      <c r="B51" s="25">
        <v>77</v>
      </c>
      <c r="C51" s="25">
        <v>1408</v>
      </c>
      <c r="D51" s="25">
        <v>45.2</v>
      </c>
      <c r="E51" s="25">
        <v>5.405</v>
      </c>
      <c r="G51" s="69">
        <f t="shared" si="9"/>
        <v>77</v>
      </c>
      <c r="H51" s="69">
        <f t="shared" si="10"/>
        <v>0.5888888888888888</v>
      </c>
      <c r="I51" s="69">
        <f t="shared" si="11"/>
        <v>0.0005231481481481481</v>
      </c>
      <c r="J51" s="77">
        <f t="shared" si="12"/>
        <v>77.58941203703704</v>
      </c>
      <c r="K51" s="54">
        <f t="shared" si="13"/>
        <v>0.000468749999993263</v>
      </c>
      <c r="L51" s="78">
        <f t="shared" si="14"/>
        <v>0.524271844660194</v>
      </c>
      <c r="N51" s="10">
        <f t="shared" si="4"/>
        <v>0.524271844660194</v>
      </c>
      <c r="O51" s="10">
        <f t="shared" si="5"/>
        <v>0.47572815533980595</v>
      </c>
      <c r="P51" s="54">
        <f t="shared" si="6"/>
        <v>0.000468749999993263</v>
      </c>
    </row>
    <row r="52" spans="1:16" ht="12.75">
      <c r="A52" s="38">
        <f t="shared" si="7"/>
        <v>42</v>
      </c>
      <c r="B52" s="25">
        <v>77</v>
      </c>
      <c r="C52" s="25">
        <v>1408</v>
      </c>
      <c r="D52" s="25">
        <v>46.2</v>
      </c>
      <c r="E52" s="25">
        <v>5.415</v>
      </c>
      <c r="G52" s="69">
        <f t="shared" si="9"/>
        <v>77</v>
      </c>
      <c r="H52" s="69">
        <f t="shared" si="10"/>
        <v>0.5888888888888888</v>
      </c>
      <c r="I52" s="69">
        <f t="shared" si="11"/>
        <v>0.0005347222222222222</v>
      </c>
      <c r="J52" s="77">
        <f t="shared" si="12"/>
        <v>77.58942361111112</v>
      </c>
      <c r="K52" s="54">
        <f t="shared" si="13"/>
        <v>0.000480324074072853</v>
      </c>
      <c r="L52" s="78">
        <f t="shared" si="14"/>
        <v>0.5161812297734628</v>
      </c>
      <c r="N52" s="10">
        <f t="shared" si="4"/>
        <v>0.5161812297734628</v>
      </c>
      <c r="O52" s="10">
        <f t="shared" si="5"/>
        <v>0.4838187702265372</v>
      </c>
      <c r="P52" s="54">
        <f t="shared" si="6"/>
        <v>0.000480324074072853</v>
      </c>
    </row>
    <row r="53" spans="1:16" ht="12.75">
      <c r="A53" s="38">
        <f t="shared" si="7"/>
        <v>43</v>
      </c>
      <c r="B53" s="25">
        <v>77</v>
      </c>
      <c r="C53" s="25">
        <v>1408</v>
      </c>
      <c r="D53" s="25">
        <v>47.2</v>
      </c>
      <c r="E53" s="25">
        <v>5.424</v>
      </c>
      <c r="G53" s="69">
        <f t="shared" si="9"/>
        <v>77</v>
      </c>
      <c r="H53" s="69">
        <f t="shared" si="10"/>
        <v>0.5888888888888888</v>
      </c>
      <c r="I53" s="69">
        <f t="shared" si="11"/>
        <v>0.0005462962962962964</v>
      </c>
      <c r="J53" s="77">
        <f t="shared" si="12"/>
        <v>77.58943518518518</v>
      </c>
      <c r="K53" s="54">
        <f t="shared" si="13"/>
        <v>0.0004918981481382321</v>
      </c>
      <c r="L53" s="78">
        <f t="shared" si="14"/>
        <v>0.5088996763754042</v>
      </c>
      <c r="N53" s="10">
        <f t="shared" si="4"/>
        <v>0.5088996763754042</v>
      </c>
      <c r="O53" s="10">
        <f t="shared" si="5"/>
        <v>0.49110032362459577</v>
      </c>
      <c r="P53" s="54">
        <f t="shared" si="6"/>
        <v>0.0004918981481382321</v>
      </c>
    </row>
    <row r="54" spans="1:16" ht="12.75">
      <c r="A54" s="38">
        <f t="shared" si="7"/>
        <v>44</v>
      </c>
      <c r="B54" s="25">
        <v>77</v>
      </c>
      <c r="C54" s="25">
        <v>1408</v>
      </c>
      <c r="D54" s="25">
        <v>48.2</v>
      </c>
      <c r="E54" s="25">
        <v>5.437</v>
      </c>
      <c r="G54" s="69">
        <f t="shared" si="9"/>
        <v>77</v>
      </c>
      <c r="H54" s="69">
        <f t="shared" si="10"/>
        <v>0.5888888888888888</v>
      </c>
      <c r="I54" s="69">
        <f t="shared" si="11"/>
        <v>0.0005578703703703704</v>
      </c>
      <c r="J54" s="77">
        <f t="shared" si="12"/>
        <v>77.58944675925926</v>
      </c>
      <c r="K54" s="54">
        <f t="shared" si="13"/>
        <v>0.0005034722222178221</v>
      </c>
      <c r="L54" s="78">
        <f t="shared" si="14"/>
        <v>0.4983818770226535</v>
      </c>
      <c r="N54" s="10">
        <f t="shared" si="4"/>
        <v>0.4983818770226535</v>
      </c>
      <c r="O54" s="10">
        <f t="shared" si="5"/>
        <v>0.5016181229773464</v>
      </c>
      <c r="P54" s="54">
        <f t="shared" si="6"/>
        <v>0.0005034722222178221</v>
      </c>
    </row>
    <row r="55" spans="1:16" ht="12.75">
      <c r="A55" s="38">
        <f t="shared" si="7"/>
        <v>45</v>
      </c>
      <c r="B55" s="25">
        <v>77</v>
      </c>
      <c r="C55" s="25">
        <v>1408</v>
      </c>
      <c r="D55" s="25">
        <v>49.2</v>
      </c>
      <c r="E55" s="25">
        <v>5.446</v>
      </c>
      <c r="G55" s="69">
        <f t="shared" si="9"/>
        <v>77</v>
      </c>
      <c r="H55" s="69">
        <f t="shared" si="10"/>
        <v>0.5888888888888888</v>
      </c>
      <c r="I55" s="69">
        <f t="shared" si="11"/>
        <v>0.0005694444444444445</v>
      </c>
      <c r="J55" s="77">
        <f t="shared" si="12"/>
        <v>77.58945833333334</v>
      </c>
      <c r="K55" s="54">
        <f t="shared" si="13"/>
        <v>0.0005150462962974121</v>
      </c>
      <c r="L55" s="78">
        <f t="shared" si="14"/>
        <v>0.4911003236245957</v>
      </c>
      <c r="N55" s="10">
        <f t="shared" si="4"/>
        <v>0.4911003236245957</v>
      </c>
      <c r="O55" s="10">
        <f t="shared" si="5"/>
        <v>0.5088996763754043</v>
      </c>
      <c r="P55" s="54">
        <f t="shared" si="6"/>
        <v>0.0005150462962974121</v>
      </c>
    </row>
    <row r="56" spans="1:16" ht="12.75">
      <c r="A56" s="38">
        <f t="shared" si="7"/>
        <v>46</v>
      </c>
      <c r="B56" s="25">
        <v>77</v>
      </c>
      <c r="C56" s="25">
        <v>1408</v>
      </c>
      <c r="D56" s="25">
        <v>50.2</v>
      </c>
      <c r="E56" s="25">
        <v>5.456</v>
      </c>
      <c r="G56" s="69">
        <f t="shared" si="9"/>
        <v>77</v>
      </c>
      <c r="H56" s="69">
        <f t="shared" si="10"/>
        <v>0.5888888888888888</v>
      </c>
      <c r="I56" s="69">
        <f t="shared" si="11"/>
        <v>0.0005810185185185185</v>
      </c>
      <c r="J56" s="77">
        <f t="shared" si="12"/>
        <v>77.5894699074074</v>
      </c>
      <c r="K56" s="54">
        <f t="shared" si="13"/>
        <v>0.0005266203703627912</v>
      </c>
      <c r="L56" s="78">
        <f t="shared" si="14"/>
        <v>0.4830097087378638</v>
      </c>
      <c r="N56" s="10">
        <f t="shared" si="4"/>
        <v>0.4830097087378638</v>
      </c>
      <c r="O56" s="10">
        <f t="shared" si="5"/>
        <v>0.5169902912621362</v>
      </c>
      <c r="P56" s="54">
        <f t="shared" si="6"/>
        <v>0.0005266203703627912</v>
      </c>
    </row>
    <row r="57" spans="1:16" ht="12.75">
      <c r="A57" s="38">
        <f t="shared" si="7"/>
        <v>47</v>
      </c>
      <c r="B57" s="25">
        <v>77</v>
      </c>
      <c r="C57" s="25">
        <v>1408</v>
      </c>
      <c r="D57" s="25">
        <v>51.2</v>
      </c>
      <c r="E57" s="25">
        <v>5.465</v>
      </c>
      <c r="G57" s="69">
        <f t="shared" si="9"/>
        <v>77</v>
      </c>
      <c r="H57" s="69">
        <f t="shared" si="10"/>
        <v>0.5888888888888888</v>
      </c>
      <c r="I57" s="69">
        <f t="shared" si="11"/>
        <v>0.0005925925925925926</v>
      </c>
      <c r="J57" s="77">
        <f t="shared" si="12"/>
        <v>77.58948148148149</v>
      </c>
      <c r="K57" s="54">
        <f t="shared" si="13"/>
        <v>0.0005381944444423812</v>
      </c>
      <c r="L57" s="78">
        <f t="shared" si="14"/>
        <v>0.475728155339806</v>
      </c>
      <c r="N57" s="10">
        <f t="shared" si="4"/>
        <v>0.475728155339806</v>
      </c>
      <c r="O57" s="10">
        <f t="shared" si="5"/>
        <v>0.5242718446601939</v>
      </c>
      <c r="P57" s="54">
        <f t="shared" si="6"/>
        <v>0.0005381944444423812</v>
      </c>
    </row>
    <row r="58" spans="1:16" ht="12.75">
      <c r="A58" s="38">
        <f t="shared" si="7"/>
        <v>48</v>
      </c>
      <c r="B58" s="25">
        <v>77</v>
      </c>
      <c r="C58" s="25">
        <v>1408</v>
      </c>
      <c r="D58" s="25">
        <v>52.2</v>
      </c>
      <c r="E58" s="25">
        <v>5.473</v>
      </c>
      <c r="G58" s="69">
        <f t="shared" si="9"/>
        <v>77</v>
      </c>
      <c r="H58" s="69">
        <f t="shared" si="10"/>
        <v>0.5888888888888888</v>
      </c>
      <c r="I58" s="69">
        <f t="shared" si="11"/>
        <v>0.0006041666666666667</v>
      </c>
      <c r="J58" s="77">
        <f t="shared" si="12"/>
        <v>77.58949305555555</v>
      </c>
      <c r="K58" s="54">
        <f t="shared" si="13"/>
        <v>0.0005497685185077603</v>
      </c>
      <c r="L58" s="78">
        <f t="shared" si="14"/>
        <v>0.46925566343042086</v>
      </c>
      <c r="N58" s="10">
        <f t="shared" si="4"/>
        <v>0.46925566343042086</v>
      </c>
      <c r="O58" s="10">
        <f t="shared" si="5"/>
        <v>0.5307443365695792</v>
      </c>
      <c r="P58" s="54">
        <f t="shared" si="6"/>
        <v>0.0005497685185077603</v>
      </c>
    </row>
    <row r="59" spans="1:16" ht="12.75">
      <c r="A59" s="38">
        <f t="shared" si="7"/>
        <v>49</v>
      </c>
      <c r="B59" s="25">
        <v>77</v>
      </c>
      <c r="C59" s="25">
        <v>1408</v>
      </c>
      <c r="D59" s="25">
        <v>53.2</v>
      </c>
      <c r="E59" s="25">
        <v>5.484</v>
      </c>
      <c r="G59" s="69">
        <f t="shared" si="9"/>
        <v>77</v>
      </c>
      <c r="H59" s="69">
        <f t="shared" si="10"/>
        <v>0.5888888888888888</v>
      </c>
      <c r="I59" s="69">
        <f t="shared" si="11"/>
        <v>0.0006157407407407407</v>
      </c>
      <c r="J59" s="77">
        <f t="shared" si="12"/>
        <v>77.58950462962963</v>
      </c>
      <c r="K59" s="54">
        <f t="shared" si="13"/>
        <v>0.0005613425925873503</v>
      </c>
      <c r="L59" s="78">
        <f t="shared" si="14"/>
        <v>0.46035598705501624</v>
      </c>
      <c r="N59" s="10">
        <f t="shared" si="4"/>
        <v>0.46035598705501624</v>
      </c>
      <c r="O59" s="10">
        <f t="shared" si="5"/>
        <v>0.5396440129449838</v>
      </c>
      <c r="P59" s="54">
        <f t="shared" si="6"/>
        <v>0.0005613425925873503</v>
      </c>
    </row>
    <row r="60" spans="1:16" ht="12.75">
      <c r="A60" s="38">
        <f t="shared" si="7"/>
        <v>50</v>
      </c>
      <c r="B60" s="25">
        <v>77</v>
      </c>
      <c r="C60" s="25">
        <v>1408</v>
      </c>
      <c r="D60" s="25">
        <v>54.2</v>
      </c>
      <c r="E60" s="25">
        <v>5.492</v>
      </c>
      <c r="G60" s="69">
        <f t="shared" si="9"/>
        <v>77</v>
      </c>
      <c r="H60" s="69">
        <f t="shared" si="10"/>
        <v>0.5888888888888888</v>
      </c>
      <c r="I60" s="69">
        <f t="shared" si="11"/>
        <v>0.0006273148148148148</v>
      </c>
      <c r="J60" s="77">
        <f t="shared" si="12"/>
        <v>77.58951620370371</v>
      </c>
      <c r="K60" s="54">
        <f t="shared" si="13"/>
        <v>0.0005729166666669403</v>
      </c>
      <c r="L60" s="78">
        <f t="shared" si="14"/>
        <v>0.4538834951456311</v>
      </c>
      <c r="N60" s="10">
        <f t="shared" si="4"/>
        <v>0.4538834951456311</v>
      </c>
      <c r="O60" s="10">
        <f t="shared" si="5"/>
        <v>0.5461165048543689</v>
      </c>
      <c r="P60" s="54">
        <f t="shared" si="6"/>
        <v>0.0005729166666669403</v>
      </c>
    </row>
    <row r="61" spans="1:16" ht="12.75">
      <c r="A61" s="38">
        <f t="shared" si="7"/>
        <v>51</v>
      </c>
      <c r="B61" s="25">
        <v>77</v>
      </c>
      <c r="C61" s="25">
        <v>1408</v>
      </c>
      <c r="D61" s="25">
        <v>55.2</v>
      </c>
      <c r="E61" s="25">
        <v>5.5</v>
      </c>
      <c r="G61" s="69">
        <f t="shared" si="9"/>
        <v>77</v>
      </c>
      <c r="H61" s="69">
        <f t="shared" si="10"/>
        <v>0.5888888888888888</v>
      </c>
      <c r="I61" s="69">
        <f t="shared" si="11"/>
        <v>0.0006388888888888889</v>
      </c>
      <c r="J61" s="77">
        <f t="shared" si="12"/>
        <v>77.58952777777777</v>
      </c>
      <c r="K61" s="54">
        <f t="shared" si="13"/>
        <v>0.0005844907407323195</v>
      </c>
      <c r="L61" s="78">
        <f t="shared" si="14"/>
        <v>0.447411003236246</v>
      </c>
      <c r="N61" s="10">
        <f t="shared" si="4"/>
        <v>0.447411003236246</v>
      </c>
      <c r="O61" s="10">
        <f t="shared" si="5"/>
        <v>0.5525889967637541</v>
      </c>
      <c r="P61" s="54">
        <f t="shared" si="6"/>
        <v>0.0005844907407323195</v>
      </c>
    </row>
    <row r="62" spans="1:16" ht="12.75">
      <c r="A62" s="38">
        <f t="shared" si="7"/>
        <v>52</v>
      </c>
      <c r="B62" s="25">
        <v>77</v>
      </c>
      <c r="C62" s="25">
        <v>1408</v>
      </c>
      <c r="D62" s="25">
        <v>56.2</v>
      </c>
      <c r="E62" s="25">
        <v>5.509</v>
      </c>
      <c r="G62" s="69">
        <f t="shared" si="9"/>
        <v>77</v>
      </c>
      <c r="H62" s="69">
        <f t="shared" si="10"/>
        <v>0.5888888888888888</v>
      </c>
      <c r="I62" s="69">
        <f t="shared" si="11"/>
        <v>0.0006504629629629629</v>
      </c>
      <c r="J62" s="77">
        <f t="shared" si="12"/>
        <v>77.58953935185185</v>
      </c>
      <c r="K62" s="54">
        <f t="shared" si="13"/>
        <v>0.0005960648148119094</v>
      </c>
      <c r="L62" s="78">
        <f t="shared" si="14"/>
        <v>0.44012944983818747</v>
      </c>
      <c r="N62" s="10">
        <f t="shared" si="4"/>
        <v>0.44012944983818747</v>
      </c>
      <c r="O62" s="10">
        <f t="shared" si="5"/>
        <v>0.5598705501618125</v>
      </c>
      <c r="P62" s="54">
        <f t="shared" si="6"/>
        <v>0.0005960648148119094</v>
      </c>
    </row>
    <row r="63" spans="1:16" ht="12.75">
      <c r="A63" s="38">
        <f t="shared" si="7"/>
        <v>53</v>
      </c>
      <c r="B63" s="25">
        <v>77</v>
      </c>
      <c r="C63" s="25">
        <v>1408</v>
      </c>
      <c r="D63" s="25">
        <v>57.2</v>
      </c>
      <c r="E63" s="25">
        <v>5.518</v>
      </c>
      <c r="G63" s="69">
        <f t="shared" si="9"/>
        <v>77</v>
      </c>
      <c r="H63" s="69">
        <f t="shared" si="10"/>
        <v>0.5888888888888888</v>
      </c>
      <c r="I63" s="69">
        <f t="shared" si="11"/>
        <v>0.000662037037037037</v>
      </c>
      <c r="J63" s="77">
        <f t="shared" si="12"/>
        <v>77.58955092592592</v>
      </c>
      <c r="K63" s="54">
        <f t="shared" si="13"/>
        <v>0.0006076388888772886</v>
      </c>
      <c r="L63" s="78">
        <f t="shared" si="14"/>
        <v>0.43284789644012966</v>
      </c>
      <c r="N63" s="10">
        <f t="shared" si="4"/>
        <v>0.43284789644012966</v>
      </c>
      <c r="O63" s="10">
        <f t="shared" si="5"/>
        <v>0.5671521035598703</v>
      </c>
      <c r="P63" s="54">
        <f t="shared" si="6"/>
        <v>0.0006076388888772886</v>
      </c>
    </row>
    <row r="64" spans="1:16" ht="12.75">
      <c r="A64" s="38">
        <f t="shared" si="7"/>
        <v>54</v>
      </c>
      <c r="B64" s="25">
        <v>77</v>
      </c>
      <c r="C64" s="25">
        <v>1408</v>
      </c>
      <c r="D64" s="25">
        <v>58.2</v>
      </c>
      <c r="E64" s="25">
        <v>5.526</v>
      </c>
      <c r="G64" s="69">
        <f t="shared" si="9"/>
        <v>77</v>
      </c>
      <c r="H64" s="69">
        <f t="shared" si="10"/>
        <v>0.5888888888888888</v>
      </c>
      <c r="I64" s="69">
        <f t="shared" si="11"/>
        <v>0.0006736111111111112</v>
      </c>
      <c r="J64" s="77">
        <f t="shared" si="12"/>
        <v>77.5895625</v>
      </c>
      <c r="K64" s="54">
        <f t="shared" si="13"/>
        <v>0.0006192129629568786</v>
      </c>
      <c r="L64" s="78">
        <f t="shared" si="14"/>
        <v>0.4263754045307445</v>
      </c>
      <c r="N64" s="10">
        <f t="shared" si="4"/>
        <v>0.4263754045307445</v>
      </c>
      <c r="O64" s="10">
        <f t="shared" si="5"/>
        <v>0.5736245954692555</v>
      </c>
      <c r="P64" s="54">
        <f t="shared" si="6"/>
        <v>0.0006192129629568786</v>
      </c>
    </row>
    <row r="65" spans="1:16" ht="12.75">
      <c r="A65" s="38">
        <f t="shared" si="7"/>
        <v>55</v>
      </c>
      <c r="B65" s="25">
        <v>77</v>
      </c>
      <c r="C65" s="25">
        <v>1408</v>
      </c>
      <c r="D65" s="25">
        <v>59.2</v>
      </c>
      <c r="E65" s="25">
        <v>5.534</v>
      </c>
      <c r="G65" s="69">
        <f t="shared" si="9"/>
        <v>77</v>
      </c>
      <c r="H65" s="69">
        <f t="shared" si="10"/>
        <v>0.5888888888888888</v>
      </c>
      <c r="I65" s="69">
        <f t="shared" si="11"/>
        <v>0.0006851851851851852</v>
      </c>
      <c r="J65" s="77">
        <f t="shared" si="12"/>
        <v>77.58957407407408</v>
      </c>
      <c r="K65" s="54">
        <f t="shared" si="13"/>
        <v>0.0006307870370364686</v>
      </c>
      <c r="L65" s="78">
        <f t="shared" si="14"/>
        <v>0.4199029126213594</v>
      </c>
      <c r="N65" s="10">
        <f t="shared" si="4"/>
        <v>0.4199029126213594</v>
      </c>
      <c r="O65" s="10">
        <f t="shared" si="5"/>
        <v>0.5800970873786406</v>
      </c>
      <c r="P65" s="54">
        <f t="shared" si="6"/>
        <v>0.0006307870370364686</v>
      </c>
    </row>
    <row r="66" spans="1:16" ht="12.75">
      <c r="A66" s="38">
        <f t="shared" si="7"/>
        <v>56</v>
      </c>
      <c r="B66" s="25">
        <v>77</v>
      </c>
      <c r="C66" s="25">
        <v>1409</v>
      </c>
      <c r="D66" s="25">
        <v>0.2</v>
      </c>
      <c r="E66" s="25">
        <v>5.544</v>
      </c>
      <c r="G66" s="69">
        <f t="shared" si="9"/>
        <v>77</v>
      </c>
      <c r="H66" s="69">
        <f t="shared" si="10"/>
        <v>0.5895833333333332</v>
      </c>
      <c r="I66" s="69">
        <f t="shared" si="11"/>
        <v>2.3148148148148148E-06</v>
      </c>
      <c r="J66" s="77">
        <f t="shared" si="12"/>
        <v>77.58958564814816</v>
      </c>
      <c r="K66" s="54">
        <f t="shared" si="13"/>
        <v>0.0006423611111160586</v>
      </c>
      <c r="L66" s="78">
        <f t="shared" si="14"/>
        <v>0.4118122977346282</v>
      </c>
      <c r="N66" s="10">
        <f t="shared" si="4"/>
        <v>0.4118122977346282</v>
      </c>
      <c r="O66" s="10">
        <f t="shared" si="5"/>
        <v>0.5881877022653719</v>
      </c>
      <c r="P66" s="54">
        <f t="shared" si="6"/>
        <v>0.0006423611111160586</v>
      </c>
    </row>
    <row r="67" spans="1:16" ht="12.75">
      <c r="A67" s="38">
        <f t="shared" si="7"/>
        <v>57</v>
      </c>
      <c r="B67" s="25">
        <v>77</v>
      </c>
      <c r="C67" s="25">
        <v>1409</v>
      </c>
      <c r="D67" s="25">
        <v>1.2</v>
      </c>
      <c r="E67" s="25">
        <v>5.55</v>
      </c>
      <c r="G67" s="69">
        <f t="shared" si="9"/>
        <v>77</v>
      </c>
      <c r="H67" s="69">
        <f t="shared" si="10"/>
        <v>0.5895833333333332</v>
      </c>
      <c r="I67" s="69">
        <f t="shared" si="11"/>
        <v>1.3888888888888888E-05</v>
      </c>
      <c r="J67" s="77">
        <f t="shared" si="12"/>
        <v>77.58959722222222</v>
      </c>
      <c r="K67" s="54">
        <f t="shared" si="13"/>
        <v>0.0006539351851814377</v>
      </c>
      <c r="L67" s="78">
        <f t="shared" si="14"/>
        <v>0.4069579288025892</v>
      </c>
      <c r="N67" s="10">
        <f t="shared" si="4"/>
        <v>0.4069579288025892</v>
      </c>
      <c r="O67" s="10">
        <f t="shared" si="5"/>
        <v>0.5930420711974108</v>
      </c>
      <c r="P67" s="54">
        <f t="shared" si="6"/>
        <v>0.0006539351851814377</v>
      </c>
    </row>
    <row r="68" spans="1:16" ht="12.75">
      <c r="A68" s="38">
        <f t="shared" si="7"/>
        <v>58</v>
      </c>
      <c r="B68" s="25">
        <v>77</v>
      </c>
      <c r="C68" s="25">
        <v>1409</v>
      </c>
      <c r="D68" s="25">
        <v>2.2</v>
      </c>
      <c r="E68" s="25">
        <v>5.559</v>
      </c>
      <c r="G68" s="69">
        <f t="shared" si="9"/>
        <v>77</v>
      </c>
      <c r="H68" s="69">
        <f t="shared" si="10"/>
        <v>0.5895833333333332</v>
      </c>
      <c r="I68" s="69">
        <f t="shared" si="11"/>
        <v>2.5462962962962965E-05</v>
      </c>
      <c r="J68" s="77">
        <f t="shared" si="12"/>
        <v>77.5896087962963</v>
      </c>
      <c r="K68" s="54">
        <f t="shared" si="13"/>
        <v>0.0006655092592610277</v>
      </c>
      <c r="L68" s="78">
        <f t="shared" si="14"/>
        <v>0.39967637540453066</v>
      </c>
      <c r="N68" s="10">
        <f t="shared" si="4"/>
        <v>0.39967637540453066</v>
      </c>
      <c r="O68" s="10">
        <f t="shared" si="5"/>
        <v>0.6003236245954693</v>
      </c>
      <c r="P68" s="54">
        <f t="shared" si="6"/>
        <v>0.0006655092592610277</v>
      </c>
    </row>
    <row r="69" spans="1:16" ht="12.75">
      <c r="A69" s="38">
        <f t="shared" si="7"/>
        <v>59</v>
      </c>
      <c r="B69" s="25">
        <v>77</v>
      </c>
      <c r="C69" s="25">
        <v>1409</v>
      </c>
      <c r="D69" s="25">
        <v>3.2</v>
      </c>
      <c r="E69" s="25">
        <v>5.567</v>
      </c>
      <c r="G69" s="69">
        <f t="shared" si="9"/>
        <v>77</v>
      </c>
      <c r="H69" s="69">
        <f t="shared" si="10"/>
        <v>0.5895833333333332</v>
      </c>
      <c r="I69" s="69">
        <f t="shared" si="11"/>
        <v>3.7037037037037037E-05</v>
      </c>
      <c r="J69" s="77">
        <f t="shared" si="12"/>
        <v>77.58962037037037</v>
      </c>
      <c r="K69" s="54">
        <f t="shared" si="13"/>
        <v>0.0006770833333264068</v>
      </c>
      <c r="L69" s="78">
        <f t="shared" si="14"/>
        <v>0.3932038834951455</v>
      </c>
      <c r="N69" s="10">
        <f t="shared" si="4"/>
        <v>0.3932038834951455</v>
      </c>
      <c r="O69" s="10">
        <f t="shared" si="5"/>
        <v>0.6067961165048545</v>
      </c>
      <c r="P69" s="54">
        <f t="shared" si="6"/>
        <v>0.0006770833333264068</v>
      </c>
    </row>
    <row r="70" spans="1:16" ht="12.75">
      <c r="A70" s="38">
        <f t="shared" si="7"/>
        <v>60</v>
      </c>
      <c r="B70" s="25">
        <v>77</v>
      </c>
      <c r="C70" s="25">
        <v>1409</v>
      </c>
      <c r="D70" s="25">
        <v>4.2</v>
      </c>
      <c r="E70" s="25">
        <v>5.575</v>
      </c>
      <c r="G70" s="69">
        <f t="shared" si="9"/>
        <v>77</v>
      </c>
      <c r="H70" s="69">
        <f t="shared" si="10"/>
        <v>0.5895833333333332</v>
      </c>
      <c r="I70" s="69">
        <f t="shared" si="11"/>
        <v>4.861111111111111E-05</v>
      </c>
      <c r="J70" s="77">
        <f t="shared" si="12"/>
        <v>77.58963194444445</v>
      </c>
      <c r="K70" s="54">
        <f t="shared" si="13"/>
        <v>0.0006886574074059968</v>
      </c>
      <c r="L70" s="78">
        <f t="shared" si="14"/>
        <v>0.3867313915857604</v>
      </c>
      <c r="N70" s="10">
        <f t="shared" si="4"/>
        <v>0.3867313915857604</v>
      </c>
      <c r="O70" s="10">
        <f t="shared" si="5"/>
        <v>0.6132686084142396</v>
      </c>
      <c r="P70" s="54">
        <f t="shared" si="6"/>
        <v>0.0006886574074059968</v>
      </c>
    </row>
    <row r="71" spans="1:16" ht="12.75">
      <c r="A71" s="38">
        <f t="shared" si="7"/>
        <v>61</v>
      </c>
      <c r="B71" s="25">
        <v>77</v>
      </c>
      <c r="C71" s="25">
        <v>1409</v>
      </c>
      <c r="D71" s="25">
        <v>5.2</v>
      </c>
      <c r="E71" s="25">
        <v>5.581</v>
      </c>
      <c r="G71" s="69">
        <f t="shared" si="9"/>
        <v>77</v>
      </c>
      <c r="H71" s="69">
        <f t="shared" si="10"/>
        <v>0.5895833333333332</v>
      </c>
      <c r="I71" s="69">
        <f t="shared" si="11"/>
        <v>6.018518518518519E-05</v>
      </c>
      <c r="J71" s="77">
        <f t="shared" si="12"/>
        <v>77.58964351851853</v>
      </c>
      <c r="K71" s="54">
        <f t="shared" si="13"/>
        <v>0.0007002314814855868</v>
      </c>
      <c r="L71" s="78">
        <f t="shared" si="14"/>
        <v>0.38187702265372137</v>
      </c>
      <c r="N71" s="10">
        <f t="shared" si="4"/>
        <v>0.38187702265372137</v>
      </c>
      <c r="O71" s="10">
        <f t="shared" si="5"/>
        <v>0.6181229773462786</v>
      </c>
      <c r="P71" s="54">
        <f t="shared" si="6"/>
        <v>0.0007002314814855868</v>
      </c>
    </row>
    <row r="72" spans="1:16" ht="12.75">
      <c r="A72" s="38">
        <f t="shared" si="7"/>
        <v>62</v>
      </c>
      <c r="B72" s="25">
        <v>77</v>
      </c>
      <c r="C72" s="25">
        <v>1409</v>
      </c>
      <c r="D72" s="25">
        <v>6.2</v>
      </c>
      <c r="E72" s="25">
        <v>5.591</v>
      </c>
      <c r="G72" s="69">
        <f t="shared" si="9"/>
        <v>77</v>
      </c>
      <c r="H72" s="69">
        <f t="shared" si="10"/>
        <v>0.5895833333333332</v>
      </c>
      <c r="I72" s="69">
        <f t="shared" si="11"/>
        <v>7.175925925925926E-05</v>
      </c>
      <c r="J72" s="77">
        <f t="shared" si="12"/>
        <v>77.5896550925926</v>
      </c>
      <c r="K72" s="54">
        <f t="shared" si="13"/>
        <v>0.0007118055555509659</v>
      </c>
      <c r="L72" s="78">
        <f t="shared" si="14"/>
        <v>0.3737864077669902</v>
      </c>
      <c r="N72" s="10">
        <f t="shared" si="4"/>
        <v>0.3737864077669902</v>
      </c>
      <c r="O72" s="10">
        <f t="shared" si="5"/>
        <v>0.6262135922330099</v>
      </c>
      <c r="P72" s="54">
        <f t="shared" si="6"/>
        <v>0.0007118055555509659</v>
      </c>
    </row>
    <row r="73" spans="1:16" ht="12.75">
      <c r="A73" s="38">
        <f t="shared" si="7"/>
        <v>63</v>
      </c>
      <c r="B73" s="25">
        <v>77</v>
      </c>
      <c r="C73" s="25">
        <v>1409</v>
      </c>
      <c r="D73" s="25">
        <v>20.2</v>
      </c>
      <c r="E73" s="25">
        <v>5.681</v>
      </c>
      <c r="G73" s="69">
        <f t="shared" si="9"/>
        <v>77</v>
      </c>
      <c r="H73" s="69">
        <f t="shared" si="10"/>
        <v>0.5895833333333332</v>
      </c>
      <c r="I73" s="69">
        <f t="shared" si="11"/>
        <v>0.00023379629629629626</v>
      </c>
      <c r="J73" s="77">
        <f t="shared" si="12"/>
        <v>77.58981712962964</v>
      </c>
      <c r="K73" s="54">
        <f t="shared" si="13"/>
        <v>0.0008738425925941715</v>
      </c>
      <c r="L73" s="78">
        <f t="shared" si="14"/>
        <v>0.30097087378640774</v>
      </c>
      <c r="N73" s="10">
        <f t="shared" si="4"/>
        <v>0.30097087378640774</v>
      </c>
      <c r="O73" s="10">
        <f t="shared" si="5"/>
        <v>0.6990291262135923</v>
      </c>
      <c r="P73" s="54">
        <f t="shared" si="6"/>
        <v>0.0008738425925941715</v>
      </c>
    </row>
    <row r="74" spans="1:16" ht="12.75">
      <c r="A74" s="38">
        <f t="shared" si="7"/>
        <v>64</v>
      </c>
      <c r="B74" s="25">
        <v>77</v>
      </c>
      <c r="C74" s="25">
        <v>1409</v>
      </c>
      <c r="D74" s="25">
        <v>30.2</v>
      </c>
      <c r="E74" s="25">
        <v>5.736</v>
      </c>
      <c r="G74" s="69">
        <f t="shared" si="9"/>
        <v>77</v>
      </c>
      <c r="H74" s="69">
        <f t="shared" si="10"/>
        <v>0.5895833333333332</v>
      </c>
      <c r="I74" s="69">
        <f t="shared" si="11"/>
        <v>0.00034953703703703704</v>
      </c>
      <c r="J74" s="77">
        <f t="shared" si="12"/>
        <v>77.58993287037038</v>
      </c>
      <c r="K74" s="54">
        <f t="shared" si="13"/>
        <v>0.000989583333333228</v>
      </c>
      <c r="L74" s="78">
        <f t="shared" si="14"/>
        <v>0.2564724919093853</v>
      </c>
      <c r="N74" s="10">
        <f t="shared" si="4"/>
        <v>0.2564724919093853</v>
      </c>
      <c r="O74" s="10">
        <f t="shared" si="5"/>
        <v>0.7435275080906147</v>
      </c>
      <c r="P74" s="54">
        <f t="shared" si="6"/>
        <v>0.000989583333333228</v>
      </c>
    </row>
    <row r="75" spans="1:16" ht="12.75">
      <c r="A75" s="38">
        <f t="shared" si="7"/>
        <v>65</v>
      </c>
      <c r="B75" s="25">
        <v>77</v>
      </c>
      <c r="C75" s="25">
        <v>1409</v>
      </c>
      <c r="D75" s="25">
        <v>40.2</v>
      </c>
      <c r="E75" s="25">
        <v>5.783</v>
      </c>
      <c r="G75" s="69">
        <f t="shared" si="9"/>
        <v>77</v>
      </c>
      <c r="H75" s="69">
        <f t="shared" si="10"/>
        <v>0.5895833333333332</v>
      </c>
      <c r="I75" s="69">
        <f t="shared" si="11"/>
        <v>0.0004652777777777778</v>
      </c>
      <c r="J75" s="77">
        <f t="shared" si="12"/>
        <v>77.59004861111111</v>
      </c>
      <c r="K75" s="54">
        <f t="shared" si="13"/>
        <v>0.0011053240740722845</v>
      </c>
      <c r="L75" s="78">
        <f t="shared" si="14"/>
        <v>0.21844660194174728</v>
      </c>
      <c r="N75" s="10">
        <f t="shared" si="4"/>
        <v>0.21844660194174728</v>
      </c>
      <c r="O75" s="10">
        <f t="shared" si="5"/>
        <v>0.7815533980582527</v>
      </c>
      <c r="P75" s="54">
        <f t="shared" si="6"/>
        <v>0.0011053240740722845</v>
      </c>
    </row>
    <row r="76" spans="1:16" ht="12.75">
      <c r="A76" s="38">
        <f t="shared" si="7"/>
        <v>66</v>
      </c>
      <c r="B76" s="25">
        <v>77</v>
      </c>
      <c r="C76" s="25">
        <v>1409</v>
      </c>
      <c r="D76" s="25">
        <v>50.2</v>
      </c>
      <c r="E76" s="25">
        <v>5.822</v>
      </c>
      <c r="G76" s="69">
        <f t="shared" si="9"/>
        <v>77</v>
      </c>
      <c r="H76" s="69">
        <f t="shared" si="10"/>
        <v>0.5895833333333332</v>
      </c>
      <c r="I76" s="69">
        <f t="shared" si="11"/>
        <v>0.0005810185185185185</v>
      </c>
      <c r="J76" s="77">
        <f t="shared" si="12"/>
        <v>77.59016435185185</v>
      </c>
      <c r="K76" s="54">
        <f t="shared" si="13"/>
        <v>0.001221064814811341</v>
      </c>
      <c r="L76" s="78">
        <f t="shared" si="14"/>
        <v>0.1868932038834951</v>
      </c>
      <c r="N76" s="10">
        <f aca="true" t="shared" si="16" ref="N76:N139">$O$1*(E76-$U$2)/$U$1</f>
        <v>0.1868932038834951</v>
      </c>
      <c r="O76" s="10">
        <f aca="true" t="shared" si="17" ref="O76:O139">1-N76</f>
        <v>0.8131067961165049</v>
      </c>
      <c r="P76" s="54">
        <f aca="true" t="shared" si="18" ref="P76:P139">K76</f>
        <v>0.001221064814811341</v>
      </c>
    </row>
    <row r="77" spans="1:16" ht="12.75">
      <c r="A77" s="38">
        <f aca="true" t="shared" si="19" ref="A77:A140">A76+1</f>
        <v>67</v>
      </c>
      <c r="B77" s="25">
        <v>77</v>
      </c>
      <c r="C77" s="25">
        <v>1410</v>
      </c>
      <c r="D77" s="25">
        <v>0.2</v>
      </c>
      <c r="E77" s="25">
        <v>5.859</v>
      </c>
      <c r="G77" s="69">
        <f t="shared" si="9"/>
        <v>77</v>
      </c>
      <c r="H77" s="69">
        <f t="shared" si="10"/>
        <v>0.5902777777777777</v>
      </c>
      <c r="I77" s="69">
        <f t="shared" si="11"/>
        <v>2.3148148148148148E-06</v>
      </c>
      <c r="J77" s="77">
        <f t="shared" si="12"/>
        <v>77.5902800925926</v>
      </c>
      <c r="K77" s="54">
        <f t="shared" si="13"/>
        <v>0.0013368055555503975</v>
      </c>
      <c r="L77" s="78">
        <f t="shared" si="14"/>
        <v>0.156957928802589</v>
      </c>
      <c r="N77" s="10">
        <f t="shared" si="16"/>
        <v>0.156957928802589</v>
      </c>
      <c r="O77" s="10">
        <f t="shared" si="17"/>
        <v>0.843042071197411</v>
      </c>
      <c r="P77" s="54">
        <f t="shared" si="18"/>
        <v>0.0013368055555503975</v>
      </c>
    </row>
    <row r="78" spans="1:16" ht="12.75">
      <c r="A78" s="38">
        <f t="shared" si="19"/>
        <v>68</v>
      </c>
      <c r="B78" s="25">
        <v>77</v>
      </c>
      <c r="C78" s="25">
        <v>1410</v>
      </c>
      <c r="D78" s="25">
        <v>10.2</v>
      </c>
      <c r="E78" s="25">
        <v>5.887</v>
      </c>
      <c r="G78" s="69">
        <f t="shared" si="9"/>
        <v>77</v>
      </c>
      <c r="H78" s="69">
        <f t="shared" si="10"/>
        <v>0.5902777777777777</v>
      </c>
      <c r="I78" s="69">
        <f t="shared" si="11"/>
        <v>0.00011805555555555555</v>
      </c>
      <c r="J78" s="77">
        <f t="shared" si="12"/>
        <v>77.59039583333333</v>
      </c>
      <c r="K78" s="54">
        <f t="shared" si="13"/>
        <v>0.001452546296289454</v>
      </c>
      <c r="L78" s="78">
        <f t="shared" si="14"/>
        <v>0.13430420711974142</v>
      </c>
      <c r="N78" s="10">
        <f t="shared" si="16"/>
        <v>0.13430420711974142</v>
      </c>
      <c r="O78" s="10">
        <f t="shared" si="17"/>
        <v>0.8656957928802586</v>
      </c>
      <c r="P78" s="54">
        <f t="shared" si="18"/>
        <v>0.001452546296289454</v>
      </c>
    </row>
    <row r="79" spans="1:16" ht="12.75">
      <c r="A79" s="38">
        <f t="shared" si="19"/>
        <v>69</v>
      </c>
      <c r="B79" s="25">
        <v>77</v>
      </c>
      <c r="C79" s="25">
        <v>1410</v>
      </c>
      <c r="D79" s="25">
        <v>20.2</v>
      </c>
      <c r="E79" s="25">
        <v>5.912</v>
      </c>
      <c r="G79" s="69">
        <f t="shared" si="9"/>
        <v>77</v>
      </c>
      <c r="H79" s="69">
        <f t="shared" si="10"/>
        <v>0.5902777777777777</v>
      </c>
      <c r="I79" s="69">
        <f t="shared" si="11"/>
        <v>0.00023379629629629626</v>
      </c>
      <c r="J79" s="77">
        <f t="shared" si="12"/>
        <v>77.59051157407407</v>
      </c>
      <c r="K79" s="54">
        <f t="shared" si="13"/>
        <v>0.0015682870370285105</v>
      </c>
      <c r="L79" s="78">
        <f t="shared" si="14"/>
        <v>0.11407766990291265</v>
      </c>
      <c r="N79" s="10">
        <f t="shared" si="16"/>
        <v>0.11407766990291265</v>
      </c>
      <c r="O79" s="10">
        <f t="shared" si="17"/>
        <v>0.8859223300970873</v>
      </c>
      <c r="P79" s="54">
        <f t="shared" si="18"/>
        <v>0.0015682870370285105</v>
      </c>
    </row>
    <row r="80" spans="1:16" ht="12.75">
      <c r="A80" s="38">
        <f t="shared" si="19"/>
        <v>70</v>
      </c>
      <c r="B80" s="25">
        <v>77</v>
      </c>
      <c r="C80" s="25">
        <v>1410</v>
      </c>
      <c r="D80" s="25">
        <v>30.2</v>
      </c>
      <c r="E80" s="25">
        <v>5.934</v>
      </c>
      <c r="G80" s="69">
        <f t="shared" si="9"/>
        <v>77</v>
      </c>
      <c r="H80" s="69">
        <f t="shared" si="10"/>
        <v>0.5902777777777777</v>
      </c>
      <c r="I80" s="69">
        <f t="shared" si="11"/>
        <v>0.00034953703703703704</v>
      </c>
      <c r="J80" s="77">
        <f t="shared" si="12"/>
        <v>77.59062731481481</v>
      </c>
      <c r="K80" s="54">
        <f t="shared" si="13"/>
        <v>0.001684027777767567</v>
      </c>
      <c r="L80" s="78">
        <f t="shared" si="14"/>
        <v>0.09627831715210339</v>
      </c>
      <c r="N80" s="10">
        <f t="shared" si="16"/>
        <v>0.09627831715210339</v>
      </c>
      <c r="O80" s="10">
        <f t="shared" si="17"/>
        <v>0.9037216828478967</v>
      </c>
      <c r="P80" s="54">
        <f t="shared" si="18"/>
        <v>0.001684027777767567</v>
      </c>
    </row>
    <row r="81" spans="1:16" ht="12.75">
      <c r="A81" s="38">
        <f t="shared" si="19"/>
        <v>71</v>
      </c>
      <c r="B81" s="25">
        <v>77</v>
      </c>
      <c r="C81" s="25">
        <v>1410</v>
      </c>
      <c r="D81" s="25">
        <v>40.2</v>
      </c>
      <c r="E81" s="25">
        <v>5.953</v>
      </c>
      <c r="G81" s="69">
        <f t="shared" si="9"/>
        <v>77</v>
      </c>
      <c r="H81" s="69">
        <f t="shared" si="10"/>
        <v>0.5902777777777777</v>
      </c>
      <c r="I81" s="69">
        <f t="shared" si="11"/>
        <v>0.0004652777777777778</v>
      </c>
      <c r="J81" s="77">
        <f t="shared" si="12"/>
        <v>77.59074305555555</v>
      </c>
      <c r="K81" s="54">
        <f t="shared" si="13"/>
        <v>0.0017997685185066235</v>
      </c>
      <c r="L81" s="78">
        <f t="shared" si="14"/>
        <v>0.08090614886731365</v>
      </c>
      <c r="N81" s="10">
        <f t="shared" si="16"/>
        <v>0.08090614886731365</v>
      </c>
      <c r="O81" s="10">
        <f t="shared" si="17"/>
        <v>0.9190938511326864</v>
      </c>
      <c r="P81" s="54">
        <f t="shared" si="18"/>
        <v>0.0017997685185066235</v>
      </c>
    </row>
    <row r="82" spans="1:16" ht="12.75">
      <c r="A82" s="38">
        <f t="shared" si="19"/>
        <v>72</v>
      </c>
      <c r="B82" s="25">
        <v>77</v>
      </c>
      <c r="C82" s="25">
        <v>1410</v>
      </c>
      <c r="D82" s="25">
        <v>50.2</v>
      </c>
      <c r="E82" s="25">
        <v>5.97</v>
      </c>
      <c r="G82" s="69">
        <f t="shared" si="9"/>
        <v>77</v>
      </c>
      <c r="H82" s="69">
        <f t="shared" si="10"/>
        <v>0.5902777777777777</v>
      </c>
      <c r="I82" s="69">
        <f t="shared" si="11"/>
        <v>0.0005810185185185185</v>
      </c>
      <c r="J82" s="77">
        <f t="shared" si="12"/>
        <v>77.59085879629629</v>
      </c>
      <c r="K82" s="54">
        <f t="shared" si="13"/>
        <v>0.00191550925924568</v>
      </c>
      <c r="L82" s="78">
        <f t="shared" si="14"/>
        <v>0.06715210355987071</v>
      </c>
      <c r="N82" s="10">
        <f t="shared" si="16"/>
        <v>0.06715210355987071</v>
      </c>
      <c r="O82" s="10">
        <f t="shared" si="17"/>
        <v>0.9328478964401293</v>
      </c>
      <c r="P82" s="54">
        <f t="shared" si="18"/>
        <v>0.00191550925924568</v>
      </c>
    </row>
    <row r="83" spans="1:16" ht="12.75">
      <c r="A83" s="38">
        <f t="shared" si="19"/>
        <v>73</v>
      </c>
      <c r="B83" s="25">
        <v>77</v>
      </c>
      <c r="C83" s="25">
        <v>1411</v>
      </c>
      <c r="D83" s="25">
        <v>0.2</v>
      </c>
      <c r="E83" s="25">
        <v>5.984</v>
      </c>
      <c r="G83" s="69">
        <f t="shared" si="9"/>
        <v>77</v>
      </c>
      <c r="H83" s="69">
        <f t="shared" si="10"/>
        <v>0.5909722222222221</v>
      </c>
      <c r="I83" s="69">
        <f t="shared" si="11"/>
        <v>2.3148148148148148E-06</v>
      </c>
      <c r="J83" s="77">
        <f t="shared" si="12"/>
        <v>77.59097453703704</v>
      </c>
      <c r="K83" s="54">
        <f t="shared" si="13"/>
        <v>0.0020312499999989475</v>
      </c>
      <c r="L83" s="78">
        <f t="shared" si="14"/>
        <v>0.05582524271844657</v>
      </c>
      <c r="N83" s="10">
        <f t="shared" si="16"/>
        <v>0.05582524271844657</v>
      </c>
      <c r="O83" s="10">
        <f t="shared" si="17"/>
        <v>0.9441747572815534</v>
      </c>
      <c r="P83" s="54">
        <f t="shared" si="18"/>
        <v>0.0020312499999989475</v>
      </c>
    </row>
    <row r="84" spans="1:16" ht="12.75">
      <c r="A84" s="38">
        <f t="shared" si="19"/>
        <v>74</v>
      </c>
      <c r="B84" s="25">
        <v>77</v>
      </c>
      <c r="C84" s="25">
        <v>1411</v>
      </c>
      <c r="D84" s="25">
        <v>10.2</v>
      </c>
      <c r="E84" s="25">
        <v>5.997</v>
      </c>
      <c r="G84" s="69">
        <f t="shared" si="9"/>
        <v>77</v>
      </c>
      <c r="H84" s="69">
        <f t="shared" si="10"/>
        <v>0.5909722222222221</v>
      </c>
      <c r="I84" s="69">
        <f t="shared" si="11"/>
        <v>0.00011805555555555555</v>
      </c>
      <c r="J84" s="77">
        <f t="shared" si="12"/>
        <v>77.59109027777778</v>
      </c>
      <c r="K84" s="54">
        <f t="shared" si="13"/>
        <v>0.002146990740738004</v>
      </c>
      <c r="L84" s="78">
        <f t="shared" si="14"/>
        <v>0.045307443365695844</v>
      </c>
      <c r="N84" s="10">
        <f t="shared" si="16"/>
        <v>0.045307443365695844</v>
      </c>
      <c r="O84" s="10">
        <f t="shared" si="17"/>
        <v>0.9546925566343042</v>
      </c>
      <c r="P84" s="54">
        <f t="shared" si="18"/>
        <v>0.002146990740738004</v>
      </c>
    </row>
    <row r="85" spans="1:16" ht="12.75">
      <c r="A85" s="38">
        <f t="shared" si="19"/>
        <v>75</v>
      </c>
      <c r="B85" s="25">
        <v>77</v>
      </c>
      <c r="C85" s="25">
        <v>1411</v>
      </c>
      <c r="D85" s="25">
        <v>20.2</v>
      </c>
      <c r="E85" s="25">
        <v>6.006</v>
      </c>
      <c r="G85" s="69">
        <f aca="true" t="shared" si="20" ref="G85:G148">INT(B85/X$26)*X$25+MOD(B85,X$28)*X$27</f>
        <v>77</v>
      </c>
      <c r="H85" s="69">
        <f aca="true" t="shared" si="21" ref="H85:H148">INT(C85/Y$26)*Y$25+MOD(C85,Y$28)*Y$27</f>
        <v>0.5909722222222221</v>
      </c>
      <c r="I85" s="69">
        <f aca="true" t="shared" si="22" ref="I85:I148">INT(D85/Z$26)*Z$25+MOD(D85,Z$28)*Z$27</f>
        <v>0.00023379629629629626</v>
      </c>
      <c r="J85" s="77">
        <f aca="true" t="shared" si="23" ref="J85:J148">SUM(G85:I85)</f>
        <v>77.59120601851852</v>
      </c>
      <c r="K85" s="54">
        <f aca="true" t="shared" si="24" ref="K85:K148">IF(ISNUMBER(E85),J85-$J$11+$K$9/86400,MAX($J$11:$J$2003)-$J$11)</f>
        <v>0.0022627314814770605</v>
      </c>
      <c r="L85" s="78">
        <f aca="true" t="shared" si="25" ref="L85:L148">IF(ISBLANK(E85),0.001,IF(N85&gt;0.001,N85,0.001))</f>
        <v>0.03802588996763731</v>
      </c>
      <c r="N85" s="10">
        <f t="shared" si="16"/>
        <v>0.03802588996763731</v>
      </c>
      <c r="O85" s="10">
        <f t="shared" si="17"/>
        <v>0.9619741100323627</v>
      </c>
      <c r="P85" s="54">
        <f t="shared" si="18"/>
        <v>0.0022627314814770605</v>
      </c>
    </row>
    <row r="86" spans="1:16" ht="12.75">
      <c r="A86" s="38">
        <f t="shared" si="19"/>
        <v>76</v>
      </c>
      <c r="B86" s="25">
        <v>77</v>
      </c>
      <c r="C86" s="25">
        <v>1411</v>
      </c>
      <c r="D86" s="25">
        <v>30.2</v>
      </c>
      <c r="E86" s="25">
        <v>6.015</v>
      </c>
      <c r="G86" s="69">
        <f t="shared" si="20"/>
        <v>77</v>
      </c>
      <c r="H86" s="69">
        <f t="shared" si="21"/>
        <v>0.5909722222222221</v>
      </c>
      <c r="I86" s="69">
        <f t="shared" si="22"/>
        <v>0.00034953703703703704</v>
      </c>
      <c r="J86" s="77">
        <f t="shared" si="23"/>
        <v>77.59132175925926</v>
      </c>
      <c r="K86" s="54">
        <f t="shared" si="24"/>
        <v>0.002378472222216117</v>
      </c>
      <c r="L86" s="78">
        <f t="shared" si="25"/>
        <v>0.030744336569579502</v>
      </c>
      <c r="N86" s="10">
        <f t="shared" si="16"/>
        <v>0.030744336569579502</v>
      </c>
      <c r="O86" s="10">
        <f t="shared" si="17"/>
        <v>0.9692556634304205</v>
      </c>
      <c r="P86" s="54">
        <f t="shared" si="18"/>
        <v>0.002378472222216117</v>
      </c>
    </row>
    <row r="87" spans="1:16" ht="12.75">
      <c r="A87" s="38">
        <f t="shared" si="19"/>
        <v>77</v>
      </c>
      <c r="B87" s="25">
        <v>77</v>
      </c>
      <c r="C87" s="25">
        <v>1411</v>
      </c>
      <c r="D87" s="25">
        <v>40.2</v>
      </c>
      <c r="E87" s="25">
        <v>6.025</v>
      </c>
      <c r="G87" s="69">
        <f t="shared" si="20"/>
        <v>77</v>
      </c>
      <c r="H87" s="69">
        <f t="shared" si="21"/>
        <v>0.5909722222222221</v>
      </c>
      <c r="I87" s="69">
        <f t="shared" si="22"/>
        <v>0.0004652777777777778</v>
      </c>
      <c r="J87" s="77">
        <f t="shared" si="23"/>
        <v>77.5914375</v>
      </c>
      <c r="K87" s="54">
        <f t="shared" si="24"/>
        <v>0.0024942129629551735</v>
      </c>
      <c r="L87" s="78">
        <f t="shared" si="25"/>
        <v>0.02265372168284756</v>
      </c>
      <c r="N87" s="10">
        <f t="shared" si="16"/>
        <v>0.02265372168284756</v>
      </c>
      <c r="O87" s="10">
        <f t="shared" si="17"/>
        <v>0.9773462783171525</v>
      </c>
      <c r="P87" s="54">
        <f t="shared" si="18"/>
        <v>0.0024942129629551735</v>
      </c>
    </row>
    <row r="88" spans="1:16" ht="12.75">
      <c r="A88" s="38">
        <f t="shared" si="19"/>
        <v>78</v>
      </c>
      <c r="B88" s="25">
        <v>77</v>
      </c>
      <c r="C88" s="25">
        <v>1411</v>
      </c>
      <c r="D88" s="25">
        <v>50.2</v>
      </c>
      <c r="E88" s="25">
        <v>6.031</v>
      </c>
      <c r="G88" s="69">
        <f t="shared" si="20"/>
        <v>77</v>
      </c>
      <c r="H88" s="69">
        <f t="shared" si="21"/>
        <v>0.5909722222222221</v>
      </c>
      <c r="I88" s="69">
        <f t="shared" si="22"/>
        <v>0.0005810185185185185</v>
      </c>
      <c r="J88" s="77">
        <f t="shared" si="23"/>
        <v>77.59155324074074</v>
      </c>
      <c r="K88" s="54">
        <f t="shared" si="24"/>
        <v>0.00260995370369423</v>
      </c>
      <c r="L88" s="78">
        <f t="shared" si="25"/>
        <v>0.01779935275080926</v>
      </c>
      <c r="N88" s="10">
        <f t="shared" si="16"/>
        <v>0.01779935275080926</v>
      </c>
      <c r="O88" s="10">
        <f t="shared" si="17"/>
        <v>0.9822006472491908</v>
      </c>
      <c r="P88" s="54">
        <f t="shared" si="18"/>
        <v>0.00260995370369423</v>
      </c>
    </row>
    <row r="89" spans="1:16" ht="12.75">
      <c r="A89" s="38">
        <f t="shared" si="19"/>
        <v>79</v>
      </c>
      <c r="B89" s="25">
        <v>77</v>
      </c>
      <c r="C89" s="25">
        <v>1412</v>
      </c>
      <c r="D89" s="25">
        <v>0.2</v>
      </c>
      <c r="E89" s="25">
        <v>6.037</v>
      </c>
      <c r="G89" s="69">
        <f t="shared" si="20"/>
        <v>77</v>
      </c>
      <c r="H89" s="69">
        <f t="shared" si="21"/>
        <v>0.5916666666666666</v>
      </c>
      <c r="I89" s="69">
        <f t="shared" si="22"/>
        <v>2.3148148148148148E-06</v>
      </c>
      <c r="J89" s="77">
        <f t="shared" si="23"/>
        <v>77.59166898148149</v>
      </c>
      <c r="K89" s="54">
        <f t="shared" si="24"/>
        <v>0.0027256944444474973</v>
      </c>
      <c r="L89" s="78">
        <f t="shared" si="25"/>
        <v>0.012944983818770241</v>
      </c>
      <c r="N89" s="10">
        <f t="shared" si="16"/>
        <v>0.012944983818770241</v>
      </c>
      <c r="O89" s="10">
        <f t="shared" si="17"/>
        <v>0.9870550161812297</v>
      </c>
      <c r="P89" s="54">
        <f t="shared" si="18"/>
        <v>0.0027256944444474973</v>
      </c>
    </row>
    <row r="90" spans="1:16" ht="12.75">
      <c r="A90" s="38">
        <f t="shared" si="19"/>
        <v>80</v>
      </c>
      <c r="B90" s="25">
        <v>77</v>
      </c>
      <c r="C90" s="25">
        <v>1412</v>
      </c>
      <c r="D90" s="25">
        <v>17.2</v>
      </c>
      <c r="E90" s="25">
        <v>6.045</v>
      </c>
      <c r="G90" s="69">
        <f t="shared" si="20"/>
        <v>77</v>
      </c>
      <c r="H90" s="69">
        <f t="shared" si="21"/>
        <v>0.5916666666666666</v>
      </c>
      <c r="I90" s="69">
        <f t="shared" si="22"/>
        <v>0.00019907407407407406</v>
      </c>
      <c r="J90" s="77">
        <f t="shared" si="23"/>
        <v>77.59186574074074</v>
      </c>
      <c r="K90" s="54">
        <f t="shared" si="24"/>
        <v>0.002922453703701051</v>
      </c>
      <c r="L90" s="78">
        <f t="shared" si="25"/>
        <v>0.0064724919093851205</v>
      </c>
      <c r="N90" s="10">
        <f t="shared" si="16"/>
        <v>0.0064724919093851205</v>
      </c>
      <c r="O90" s="10">
        <f t="shared" si="17"/>
        <v>0.9935275080906149</v>
      </c>
      <c r="P90" s="54">
        <f t="shared" si="18"/>
        <v>0.002922453703701051</v>
      </c>
    </row>
    <row r="91" spans="1:16" ht="12.75">
      <c r="A91" s="38">
        <f t="shared" si="19"/>
        <v>81</v>
      </c>
      <c r="B91" s="25">
        <v>77</v>
      </c>
      <c r="C91" s="25">
        <v>1412</v>
      </c>
      <c r="D91" s="25">
        <v>18.2</v>
      </c>
      <c r="E91" s="25">
        <v>6.045</v>
      </c>
      <c r="G91" s="69">
        <f t="shared" si="20"/>
        <v>77</v>
      </c>
      <c r="H91" s="69">
        <f t="shared" si="21"/>
        <v>0.5916666666666666</v>
      </c>
      <c r="I91" s="69">
        <f t="shared" si="22"/>
        <v>0.00021064814814814812</v>
      </c>
      <c r="J91" s="77">
        <f t="shared" si="23"/>
        <v>77.59187731481482</v>
      </c>
      <c r="K91" s="54">
        <f t="shared" si="24"/>
        <v>0.002934027777780641</v>
      </c>
      <c r="L91" s="78">
        <f t="shared" si="25"/>
        <v>0.0064724919093851205</v>
      </c>
      <c r="N91" s="10">
        <f t="shared" si="16"/>
        <v>0.0064724919093851205</v>
      </c>
      <c r="O91" s="10">
        <f t="shared" si="17"/>
        <v>0.9935275080906149</v>
      </c>
      <c r="P91" s="54">
        <f t="shared" si="18"/>
        <v>0.002934027777780641</v>
      </c>
    </row>
    <row r="92" spans="1:16" ht="12.75">
      <c r="A92" s="38">
        <f t="shared" si="19"/>
        <v>82</v>
      </c>
      <c r="B92" s="25">
        <v>77</v>
      </c>
      <c r="C92" s="25">
        <v>1412</v>
      </c>
      <c r="D92" s="25">
        <v>19.2</v>
      </c>
      <c r="E92" s="25">
        <v>6.045</v>
      </c>
      <c r="G92" s="69">
        <f t="shared" si="20"/>
        <v>77</v>
      </c>
      <c r="H92" s="69">
        <f t="shared" si="21"/>
        <v>0.5916666666666666</v>
      </c>
      <c r="I92" s="69">
        <f t="shared" si="22"/>
        <v>0.0002222222222222222</v>
      </c>
      <c r="J92" s="77">
        <f t="shared" si="23"/>
        <v>77.59188888888889</v>
      </c>
      <c r="K92" s="54">
        <f t="shared" si="24"/>
        <v>0.0029456018518460203</v>
      </c>
      <c r="L92" s="78">
        <f t="shared" si="25"/>
        <v>0.0064724919093851205</v>
      </c>
      <c r="N92" s="10">
        <f t="shared" si="16"/>
        <v>0.0064724919093851205</v>
      </c>
      <c r="O92" s="10">
        <f t="shared" si="17"/>
        <v>0.9935275080906149</v>
      </c>
      <c r="P92" s="54">
        <f t="shared" si="18"/>
        <v>0.0029456018518460203</v>
      </c>
    </row>
    <row r="93" spans="1:16" ht="12.75">
      <c r="A93" s="38">
        <f t="shared" si="19"/>
        <v>83</v>
      </c>
      <c r="B93" s="25">
        <v>77</v>
      </c>
      <c r="C93" s="25">
        <v>1412</v>
      </c>
      <c r="D93" s="25">
        <v>20.2</v>
      </c>
      <c r="E93" s="25">
        <v>6.047</v>
      </c>
      <c r="G93" s="69">
        <f t="shared" si="20"/>
        <v>77</v>
      </c>
      <c r="H93" s="69">
        <f t="shared" si="21"/>
        <v>0.5916666666666666</v>
      </c>
      <c r="I93" s="69">
        <f t="shared" si="22"/>
        <v>0.00023379629629629626</v>
      </c>
      <c r="J93" s="77">
        <f t="shared" si="23"/>
        <v>77.59190046296297</v>
      </c>
      <c r="K93" s="54">
        <f t="shared" si="24"/>
        <v>0.0029571759259256103</v>
      </c>
      <c r="L93" s="78">
        <f t="shared" si="25"/>
        <v>0.00485436893203902</v>
      </c>
      <c r="N93" s="10">
        <f t="shared" si="16"/>
        <v>0.00485436893203902</v>
      </c>
      <c r="O93" s="10">
        <f t="shared" si="17"/>
        <v>0.995145631067961</v>
      </c>
      <c r="P93" s="54">
        <f t="shared" si="18"/>
        <v>0.0029571759259256103</v>
      </c>
    </row>
    <row r="94" spans="1:16" ht="12.75">
      <c r="A94" s="38">
        <f t="shared" si="19"/>
        <v>84</v>
      </c>
      <c r="B94" s="25">
        <v>77</v>
      </c>
      <c r="C94" s="25">
        <v>1412</v>
      </c>
      <c r="D94" s="25">
        <v>21.2</v>
      </c>
      <c r="E94" s="25">
        <v>6.047</v>
      </c>
      <c r="G94" s="69">
        <f t="shared" si="20"/>
        <v>77</v>
      </c>
      <c r="H94" s="69">
        <f t="shared" si="21"/>
        <v>0.5916666666666666</v>
      </c>
      <c r="I94" s="69">
        <f t="shared" si="22"/>
        <v>0.00024537037037037035</v>
      </c>
      <c r="J94" s="77">
        <f t="shared" si="23"/>
        <v>77.59191203703703</v>
      </c>
      <c r="K94" s="54">
        <f t="shared" si="24"/>
        <v>0.0029687499999909894</v>
      </c>
      <c r="L94" s="78">
        <f t="shared" si="25"/>
        <v>0.00485436893203902</v>
      </c>
      <c r="N94" s="10">
        <f t="shared" si="16"/>
        <v>0.00485436893203902</v>
      </c>
      <c r="O94" s="10">
        <f t="shared" si="17"/>
        <v>0.995145631067961</v>
      </c>
      <c r="P94" s="54">
        <f t="shared" si="18"/>
        <v>0.0029687499999909894</v>
      </c>
    </row>
    <row r="95" spans="1:16" ht="12.75">
      <c r="A95" s="38">
        <f t="shared" si="19"/>
        <v>85</v>
      </c>
      <c r="B95" s="25">
        <v>77</v>
      </c>
      <c r="C95" s="25">
        <v>1412</v>
      </c>
      <c r="D95" s="25">
        <v>22.2</v>
      </c>
      <c r="E95" s="25">
        <v>6.049</v>
      </c>
      <c r="G95" s="69">
        <f t="shared" si="20"/>
        <v>77</v>
      </c>
      <c r="H95" s="69">
        <f t="shared" si="21"/>
        <v>0.5916666666666666</v>
      </c>
      <c r="I95" s="69">
        <f t="shared" si="22"/>
        <v>0.0002569444444444444</v>
      </c>
      <c r="J95" s="77">
        <f t="shared" si="23"/>
        <v>77.59192361111111</v>
      </c>
      <c r="K95" s="54">
        <f t="shared" si="24"/>
        <v>0.0029803240740705794</v>
      </c>
      <c r="L95" s="78">
        <f t="shared" si="25"/>
        <v>0.0032362459546922007</v>
      </c>
      <c r="N95" s="10">
        <f t="shared" si="16"/>
        <v>0.0032362459546922007</v>
      </c>
      <c r="O95" s="10">
        <f t="shared" si="17"/>
        <v>0.9967637540453078</v>
      </c>
      <c r="P95" s="54">
        <f t="shared" si="18"/>
        <v>0.0029803240740705794</v>
      </c>
    </row>
    <row r="96" spans="1:16" ht="12.75">
      <c r="A96" s="38">
        <f t="shared" si="19"/>
        <v>86</v>
      </c>
      <c r="B96" s="25">
        <v>77</v>
      </c>
      <c r="C96" s="25">
        <v>1412</v>
      </c>
      <c r="D96" s="25">
        <v>23.2</v>
      </c>
      <c r="E96" s="25">
        <v>6.047</v>
      </c>
      <c r="G96" s="69">
        <f t="shared" si="20"/>
        <v>77</v>
      </c>
      <c r="H96" s="69">
        <f t="shared" si="21"/>
        <v>0.5916666666666666</v>
      </c>
      <c r="I96" s="69">
        <f t="shared" si="22"/>
        <v>0.0002685185185185185</v>
      </c>
      <c r="J96" s="77">
        <f t="shared" si="23"/>
        <v>77.59193518518519</v>
      </c>
      <c r="K96" s="54">
        <f t="shared" si="24"/>
        <v>0.0029918981481501694</v>
      </c>
      <c r="L96" s="78">
        <f t="shared" si="25"/>
        <v>0.00485436893203902</v>
      </c>
      <c r="N96" s="10">
        <f t="shared" si="16"/>
        <v>0.00485436893203902</v>
      </c>
      <c r="O96" s="10">
        <f t="shared" si="17"/>
        <v>0.995145631067961</v>
      </c>
      <c r="P96" s="54">
        <f t="shared" si="18"/>
        <v>0.0029918981481501694</v>
      </c>
    </row>
    <row r="97" spans="1:16" ht="12.75">
      <c r="A97" s="38">
        <f t="shared" si="19"/>
        <v>87</v>
      </c>
      <c r="B97" s="25">
        <v>77</v>
      </c>
      <c r="C97" s="25">
        <v>1412</v>
      </c>
      <c r="D97" s="25">
        <v>24.2</v>
      </c>
      <c r="E97" s="25">
        <v>6.049</v>
      </c>
      <c r="G97" s="69">
        <f t="shared" si="20"/>
        <v>77</v>
      </c>
      <c r="H97" s="69">
        <f t="shared" si="21"/>
        <v>0.5916666666666666</v>
      </c>
      <c r="I97" s="69">
        <f t="shared" si="22"/>
        <v>0.0002800925925925926</v>
      </c>
      <c r="J97" s="77">
        <f t="shared" si="23"/>
        <v>77.59194675925926</v>
      </c>
      <c r="K97" s="54">
        <f t="shared" si="24"/>
        <v>0.0030034722222155486</v>
      </c>
      <c r="L97" s="78">
        <f t="shared" si="25"/>
        <v>0.0032362459546922007</v>
      </c>
      <c r="N97" s="10">
        <f t="shared" si="16"/>
        <v>0.0032362459546922007</v>
      </c>
      <c r="O97" s="10">
        <f t="shared" si="17"/>
        <v>0.9967637540453078</v>
      </c>
      <c r="P97" s="54">
        <f t="shared" si="18"/>
        <v>0.0030034722222155486</v>
      </c>
    </row>
    <row r="98" spans="1:16" ht="12.75">
      <c r="A98" s="38">
        <f t="shared" si="19"/>
        <v>88</v>
      </c>
      <c r="B98" s="25">
        <v>77</v>
      </c>
      <c r="C98" s="25">
        <v>1412</v>
      </c>
      <c r="D98" s="25">
        <v>25.2</v>
      </c>
      <c r="E98" s="25">
        <v>6.049</v>
      </c>
      <c r="G98" s="69">
        <f t="shared" si="20"/>
        <v>77</v>
      </c>
      <c r="H98" s="69">
        <f t="shared" si="21"/>
        <v>0.5916666666666666</v>
      </c>
      <c r="I98" s="69">
        <f t="shared" si="22"/>
        <v>0.00029166666666666664</v>
      </c>
      <c r="J98" s="77">
        <f t="shared" si="23"/>
        <v>77.59195833333334</v>
      </c>
      <c r="K98" s="54">
        <f t="shared" si="24"/>
        <v>0.0030150462962951386</v>
      </c>
      <c r="L98" s="78">
        <f t="shared" si="25"/>
        <v>0.0032362459546922007</v>
      </c>
      <c r="N98" s="10">
        <f t="shared" si="16"/>
        <v>0.0032362459546922007</v>
      </c>
      <c r="O98" s="10">
        <f t="shared" si="17"/>
        <v>0.9967637540453078</v>
      </c>
      <c r="P98" s="54">
        <f t="shared" si="18"/>
        <v>0.0030150462962951386</v>
      </c>
    </row>
    <row r="99" spans="1:16" ht="12.75">
      <c r="A99" s="38">
        <f t="shared" si="19"/>
        <v>89</v>
      </c>
      <c r="B99" s="25">
        <v>77</v>
      </c>
      <c r="C99" s="25">
        <v>1412</v>
      </c>
      <c r="D99" s="25">
        <v>26.2</v>
      </c>
      <c r="E99" s="25">
        <v>6.048</v>
      </c>
      <c r="G99" s="69">
        <f t="shared" si="20"/>
        <v>77</v>
      </c>
      <c r="H99" s="69">
        <f t="shared" si="21"/>
        <v>0.5916666666666666</v>
      </c>
      <c r="I99" s="69">
        <f t="shared" si="22"/>
        <v>0.0003032407407407407</v>
      </c>
      <c r="J99" s="77">
        <f t="shared" si="23"/>
        <v>77.5919699074074</v>
      </c>
      <c r="K99" s="54">
        <f t="shared" si="24"/>
        <v>0.0030266203703605177</v>
      </c>
      <c r="L99" s="78">
        <f t="shared" si="25"/>
        <v>0.0040453074433656104</v>
      </c>
      <c r="N99" s="10">
        <f t="shared" si="16"/>
        <v>0.0040453074433656104</v>
      </c>
      <c r="O99" s="10">
        <f t="shared" si="17"/>
        <v>0.9959546925566344</v>
      </c>
      <c r="P99" s="54">
        <f t="shared" si="18"/>
        <v>0.0030266203703605177</v>
      </c>
    </row>
    <row r="100" spans="1:16" ht="12.75">
      <c r="A100" s="38">
        <f t="shared" si="19"/>
        <v>90</v>
      </c>
      <c r="B100" s="25">
        <v>77</v>
      </c>
      <c r="C100" s="25">
        <v>1412</v>
      </c>
      <c r="D100" s="25">
        <v>27.2</v>
      </c>
      <c r="E100" s="25">
        <v>6.05</v>
      </c>
      <c r="G100" s="69">
        <f t="shared" si="20"/>
        <v>77</v>
      </c>
      <c r="H100" s="69">
        <f t="shared" si="21"/>
        <v>0.5916666666666666</v>
      </c>
      <c r="I100" s="69">
        <f t="shared" si="22"/>
        <v>0.0003148148148148148</v>
      </c>
      <c r="J100" s="77">
        <f t="shared" si="23"/>
        <v>77.59198148148148</v>
      </c>
      <c r="K100" s="54">
        <f t="shared" si="24"/>
        <v>0.0030381944444401077</v>
      </c>
      <c r="L100" s="78">
        <f t="shared" si="25"/>
        <v>0.00242718446601951</v>
      </c>
      <c r="N100" s="10">
        <f t="shared" si="16"/>
        <v>0.00242718446601951</v>
      </c>
      <c r="O100" s="10">
        <f t="shared" si="17"/>
        <v>0.9975728155339805</v>
      </c>
      <c r="P100" s="54">
        <f t="shared" si="18"/>
        <v>0.0030381944444401077</v>
      </c>
    </row>
    <row r="101" spans="1:16" ht="12.75">
      <c r="A101" s="38">
        <f t="shared" si="19"/>
        <v>91</v>
      </c>
      <c r="B101" s="25">
        <v>77</v>
      </c>
      <c r="C101" s="25">
        <v>1412</v>
      </c>
      <c r="D101" s="25">
        <v>28.2</v>
      </c>
      <c r="E101" s="25">
        <v>6.05</v>
      </c>
      <c r="G101" s="69">
        <f t="shared" si="20"/>
        <v>77</v>
      </c>
      <c r="H101" s="69">
        <f t="shared" si="21"/>
        <v>0.5916666666666666</v>
      </c>
      <c r="I101" s="69">
        <f t="shared" si="22"/>
        <v>0.00032638888888888887</v>
      </c>
      <c r="J101" s="77">
        <f t="shared" si="23"/>
        <v>77.59199305555556</v>
      </c>
      <c r="K101" s="54">
        <f t="shared" si="24"/>
        <v>0.0030497685185196977</v>
      </c>
      <c r="L101" s="78">
        <f t="shared" si="25"/>
        <v>0.00242718446601951</v>
      </c>
      <c r="N101" s="10">
        <f t="shared" si="16"/>
        <v>0.00242718446601951</v>
      </c>
      <c r="O101" s="10">
        <f t="shared" si="17"/>
        <v>0.9975728155339805</v>
      </c>
      <c r="P101" s="54">
        <f t="shared" si="18"/>
        <v>0.0030497685185196977</v>
      </c>
    </row>
    <row r="102" spans="1:16" ht="12.75">
      <c r="A102" s="38">
        <f t="shared" si="19"/>
        <v>92</v>
      </c>
      <c r="B102" s="25">
        <v>77</v>
      </c>
      <c r="C102" s="25">
        <v>1412</v>
      </c>
      <c r="D102" s="25">
        <v>29.2</v>
      </c>
      <c r="E102" s="25">
        <v>6.05</v>
      </c>
      <c r="G102" s="69">
        <f t="shared" si="20"/>
        <v>77</v>
      </c>
      <c r="H102" s="69">
        <f t="shared" si="21"/>
        <v>0.5916666666666666</v>
      </c>
      <c r="I102" s="69">
        <f t="shared" si="22"/>
        <v>0.0003379629629629629</v>
      </c>
      <c r="J102" s="77">
        <f t="shared" si="23"/>
        <v>77.59200462962963</v>
      </c>
      <c r="K102" s="54">
        <f t="shared" si="24"/>
        <v>0.003061342592585077</v>
      </c>
      <c r="L102" s="78">
        <f t="shared" si="25"/>
        <v>0.00242718446601951</v>
      </c>
      <c r="N102" s="10">
        <f t="shared" si="16"/>
        <v>0.00242718446601951</v>
      </c>
      <c r="O102" s="10">
        <f t="shared" si="17"/>
        <v>0.9975728155339805</v>
      </c>
      <c r="P102" s="54">
        <f t="shared" si="18"/>
        <v>0.003061342592585077</v>
      </c>
    </row>
    <row r="103" spans="1:16" ht="12.75">
      <c r="A103" s="38">
        <f t="shared" si="19"/>
        <v>93</v>
      </c>
      <c r="B103" s="25">
        <v>77</v>
      </c>
      <c r="C103" s="25">
        <v>1412</v>
      </c>
      <c r="D103" s="25">
        <v>30.2</v>
      </c>
      <c r="E103" s="25">
        <v>6.05</v>
      </c>
      <c r="G103" s="69">
        <f t="shared" si="20"/>
        <v>77</v>
      </c>
      <c r="H103" s="69">
        <f t="shared" si="21"/>
        <v>0.5916666666666666</v>
      </c>
      <c r="I103" s="69">
        <f t="shared" si="22"/>
        <v>0.00034953703703703704</v>
      </c>
      <c r="J103" s="77">
        <f t="shared" si="23"/>
        <v>77.59201620370371</v>
      </c>
      <c r="K103" s="54">
        <f t="shared" si="24"/>
        <v>0.003072916666664667</v>
      </c>
      <c r="L103" s="78">
        <f t="shared" si="25"/>
        <v>0.00242718446601951</v>
      </c>
      <c r="N103" s="10">
        <f t="shared" si="16"/>
        <v>0.00242718446601951</v>
      </c>
      <c r="O103" s="10">
        <f t="shared" si="17"/>
        <v>0.9975728155339805</v>
      </c>
      <c r="P103" s="54">
        <f t="shared" si="18"/>
        <v>0.003072916666664667</v>
      </c>
    </row>
    <row r="104" spans="1:16" ht="12.75">
      <c r="A104" s="38">
        <f t="shared" si="19"/>
        <v>94</v>
      </c>
      <c r="B104" s="25">
        <v>77</v>
      </c>
      <c r="C104" s="25">
        <v>1412</v>
      </c>
      <c r="D104" s="25">
        <v>31.2</v>
      </c>
      <c r="E104" s="25">
        <v>6.052</v>
      </c>
      <c r="G104" s="69">
        <f t="shared" si="20"/>
        <v>77</v>
      </c>
      <c r="H104" s="69">
        <f t="shared" si="21"/>
        <v>0.5916666666666666</v>
      </c>
      <c r="I104" s="69">
        <f t="shared" si="22"/>
        <v>0.0003611111111111111</v>
      </c>
      <c r="J104" s="77">
        <f t="shared" si="23"/>
        <v>77.59202777777777</v>
      </c>
      <c r="K104" s="54">
        <f t="shared" si="24"/>
        <v>0.003084490740730046</v>
      </c>
      <c r="L104" s="78">
        <f t="shared" si="25"/>
        <v>0.001</v>
      </c>
      <c r="N104" s="10">
        <f t="shared" si="16"/>
        <v>0.0008090614886734095</v>
      </c>
      <c r="O104" s="10">
        <f t="shared" si="17"/>
        <v>0.9991909385113266</v>
      </c>
      <c r="P104" s="54">
        <f t="shared" si="18"/>
        <v>0.003084490740730046</v>
      </c>
    </row>
    <row r="105" spans="1:16" ht="12.75">
      <c r="A105" s="38">
        <f t="shared" si="19"/>
        <v>95</v>
      </c>
      <c r="B105" s="25">
        <v>77</v>
      </c>
      <c r="C105" s="25">
        <v>1412</v>
      </c>
      <c r="D105" s="25">
        <v>32.2</v>
      </c>
      <c r="E105" s="25">
        <v>6.052</v>
      </c>
      <c r="G105" s="69">
        <f t="shared" si="20"/>
        <v>77</v>
      </c>
      <c r="H105" s="69">
        <f t="shared" si="21"/>
        <v>0.5916666666666666</v>
      </c>
      <c r="I105" s="69">
        <f t="shared" si="22"/>
        <v>0.0003726851851851852</v>
      </c>
      <c r="J105" s="77">
        <f t="shared" si="23"/>
        <v>77.59203935185185</v>
      </c>
      <c r="K105" s="54">
        <f t="shared" si="24"/>
        <v>0.003096064814809636</v>
      </c>
      <c r="L105" s="78">
        <f t="shared" si="25"/>
        <v>0.001</v>
      </c>
      <c r="N105" s="10">
        <f t="shared" si="16"/>
        <v>0.0008090614886734095</v>
      </c>
      <c r="O105" s="10">
        <f t="shared" si="17"/>
        <v>0.9991909385113266</v>
      </c>
      <c r="P105" s="54">
        <f t="shared" si="18"/>
        <v>0.003096064814809636</v>
      </c>
    </row>
    <row r="106" spans="1:16" ht="12.75">
      <c r="A106" s="38">
        <f t="shared" si="19"/>
        <v>96</v>
      </c>
      <c r="B106" s="25">
        <v>77</v>
      </c>
      <c r="C106" s="25">
        <v>1412</v>
      </c>
      <c r="D106" s="25">
        <v>33.2</v>
      </c>
      <c r="E106" s="25">
        <v>6.052</v>
      </c>
      <c r="G106" s="69">
        <f t="shared" si="20"/>
        <v>77</v>
      </c>
      <c r="H106" s="69">
        <f t="shared" si="21"/>
        <v>0.5916666666666666</v>
      </c>
      <c r="I106" s="69">
        <f t="shared" si="22"/>
        <v>0.00038425925925925927</v>
      </c>
      <c r="J106" s="77">
        <f t="shared" si="23"/>
        <v>77.59205092592593</v>
      </c>
      <c r="K106" s="54">
        <f t="shared" si="24"/>
        <v>0.003107638888889226</v>
      </c>
      <c r="L106" s="78">
        <f t="shared" si="25"/>
        <v>0.001</v>
      </c>
      <c r="N106" s="10">
        <f t="shared" si="16"/>
        <v>0.0008090614886734095</v>
      </c>
      <c r="O106" s="10">
        <f t="shared" si="17"/>
        <v>0.9991909385113266</v>
      </c>
      <c r="P106" s="54">
        <f t="shared" si="18"/>
        <v>0.003107638888889226</v>
      </c>
    </row>
    <row r="107" spans="1:16" ht="12.75">
      <c r="A107" s="38">
        <f t="shared" si="19"/>
        <v>97</v>
      </c>
      <c r="B107" s="25">
        <v>77</v>
      </c>
      <c r="C107" s="25">
        <v>1412</v>
      </c>
      <c r="D107" s="25">
        <v>34.2</v>
      </c>
      <c r="E107" s="25">
        <v>6.052</v>
      </c>
      <c r="G107" s="69">
        <f t="shared" si="20"/>
        <v>77</v>
      </c>
      <c r="H107" s="69">
        <f t="shared" si="21"/>
        <v>0.5916666666666666</v>
      </c>
      <c r="I107" s="69">
        <f t="shared" si="22"/>
        <v>0.0003958333333333333</v>
      </c>
      <c r="J107" s="77">
        <f t="shared" si="23"/>
        <v>77.5920625</v>
      </c>
      <c r="K107" s="54">
        <f t="shared" si="24"/>
        <v>0.003119212962954605</v>
      </c>
      <c r="L107" s="78">
        <f t="shared" si="25"/>
        <v>0.001</v>
      </c>
      <c r="N107" s="10">
        <f t="shared" si="16"/>
        <v>0.0008090614886734095</v>
      </c>
      <c r="O107" s="10">
        <f t="shared" si="17"/>
        <v>0.9991909385113266</v>
      </c>
      <c r="P107" s="54">
        <f t="shared" si="18"/>
        <v>0.003119212962954605</v>
      </c>
    </row>
    <row r="108" spans="1:16" ht="12.75">
      <c r="A108" s="38">
        <f t="shared" si="19"/>
        <v>98</v>
      </c>
      <c r="B108" s="25">
        <v>77</v>
      </c>
      <c r="C108" s="25">
        <v>1412</v>
      </c>
      <c r="D108" s="25">
        <v>35.2</v>
      </c>
      <c r="E108" s="25">
        <v>6.052</v>
      </c>
      <c r="G108" s="69">
        <f t="shared" si="20"/>
        <v>77</v>
      </c>
      <c r="H108" s="69">
        <f t="shared" si="21"/>
        <v>0.5916666666666666</v>
      </c>
      <c r="I108" s="69">
        <f t="shared" si="22"/>
        <v>0.00040740740740740744</v>
      </c>
      <c r="J108" s="77">
        <f t="shared" si="23"/>
        <v>77.59207407407408</v>
      </c>
      <c r="K108" s="54">
        <f t="shared" si="24"/>
        <v>0.003130787037034195</v>
      </c>
      <c r="L108" s="78">
        <f t="shared" si="25"/>
        <v>0.001</v>
      </c>
      <c r="N108" s="10">
        <f t="shared" si="16"/>
        <v>0.0008090614886734095</v>
      </c>
      <c r="O108" s="10">
        <f t="shared" si="17"/>
        <v>0.9991909385113266</v>
      </c>
      <c r="P108" s="54">
        <f t="shared" si="18"/>
        <v>0.003130787037034195</v>
      </c>
    </row>
    <row r="109" spans="1:16" ht="12.75">
      <c r="A109" s="38">
        <f t="shared" si="19"/>
        <v>99</v>
      </c>
      <c r="B109" s="25">
        <v>77</v>
      </c>
      <c r="C109" s="25">
        <v>1412</v>
      </c>
      <c r="D109" s="25">
        <v>36.2</v>
      </c>
      <c r="E109" s="25">
        <v>6.053</v>
      </c>
      <c r="G109" s="69">
        <f t="shared" si="20"/>
        <v>77</v>
      </c>
      <c r="H109" s="69">
        <f t="shared" si="21"/>
        <v>0.5916666666666666</v>
      </c>
      <c r="I109" s="69">
        <f t="shared" si="22"/>
        <v>0.0004189814814814815</v>
      </c>
      <c r="J109" s="77">
        <f t="shared" si="23"/>
        <v>77.59208564814816</v>
      </c>
      <c r="K109" s="54">
        <f t="shared" si="24"/>
        <v>0.003142361111113785</v>
      </c>
      <c r="L109" s="78">
        <f t="shared" si="25"/>
        <v>0.001</v>
      </c>
      <c r="N109" s="10">
        <f t="shared" si="16"/>
        <v>0</v>
      </c>
      <c r="O109" s="10">
        <f t="shared" si="17"/>
        <v>1</v>
      </c>
      <c r="P109" s="54">
        <f t="shared" si="18"/>
        <v>0.003142361111113785</v>
      </c>
    </row>
    <row r="110" spans="1:16" ht="12.75">
      <c r="A110" s="38">
        <f t="shared" si="19"/>
        <v>100</v>
      </c>
      <c r="B110" s="25">
        <v>77</v>
      </c>
      <c r="C110" s="25">
        <v>1412</v>
      </c>
      <c r="D110" s="25">
        <v>37.2</v>
      </c>
      <c r="E110" s="25">
        <v>6.053</v>
      </c>
      <c r="G110" s="69">
        <f t="shared" si="20"/>
        <v>77</v>
      </c>
      <c r="H110" s="69">
        <f t="shared" si="21"/>
        <v>0.5916666666666666</v>
      </c>
      <c r="I110" s="69">
        <f t="shared" si="22"/>
        <v>0.00043055555555555555</v>
      </c>
      <c r="J110" s="77">
        <f t="shared" si="23"/>
        <v>77.59209722222222</v>
      </c>
      <c r="K110" s="54">
        <f t="shared" si="24"/>
        <v>0.003153935185179164</v>
      </c>
      <c r="L110" s="78">
        <f t="shared" si="25"/>
        <v>0.001</v>
      </c>
      <c r="N110" s="10">
        <f t="shared" si="16"/>
        <v>0</v>
      </c>
      <c r="O110" s="10">
        <f t="shared" si="17"/>
        <v>1</v>
      </c>
      <c r="P110" s="54">
        <f t="shared" si="18"/>
        <v>0.003153935185179164</v>
      </c>
    </row>
    <row r="111" spans="1:16" ht="12.75">
      <c r="A111" s="38">
        <f t="shared" si="19"/>
        <v>101</v>
      </c>
      <c r="B111" s="25"/>
      <c r="C111" s="25"/>
      <c r="D111" s="25"/>
      <c r="E111" s="25"/>
      <c r="G111" s="69">
        <f t="shared" si="20"/>
        <v>0</v>
      </c>
      <c r="H111" s="69">
        <f t="shared" si="21"/>
        <v>0</v>
      </c>
      <c r="I111" s="69">
        <f t="shared" si="22"/>
        <v>0</v>
      </c>
      <c r="J111" s="77">
        <f t="shared" si="23"/>
        <v>0</v>
      </c>
      <c r="K111" s="54">
        <f t="shared" si="24"/>
        <v>0.003148148148142127</v>
      </c>
      <c r="L111" s="78">
        <f t="shared" si="25"/>
        <v>0.001</v>
      </c>
      <c r="N111" s="10">
        <f t="shared" si="16"/>
        <v>4.8972491909385125</v>
      </c>
      <c r="O111" s="10">
        <f t="shared" si="17"/>
        <v>-3.8972491909385125</v>
      </c>
      <c r="P111" s="54">
        <f t="shared" si="18"/>
        <v>0.003148148148142127</v>
      </c>
    </row>
    <row r="112" spans="1:16" ht="12.75">
      <c r="A112" s="38">
        <f t="shared" si="19"/>
        <v>102</v>
      </c>
      <c r="B112" s="25"/>
      <c r="C112" s="25"/>
      <c r="D112" s="25"/>
      <c r="E112" s="25"/>
      <c r="G112" s="69">
        <f t="shared" si="20"/>
        <v>0</v>
      </c>
      <c r="H112" s="69">
        <f t="shared" si="21"/>
        <v>0</v>
      </c>
      <c r="I112" s="69">
        <f t="shared" si="22"/>
        <v>0</v>
      </c>
      <c r="J112" s="77">
        <f t="shared" si="23"/>
        <v>0</v>
      </c>
      <c r="K112" s="54">
        <f t="shared" si="24"/>
        <v>0.003148148148142127</v>
      </c>
      <c r="L112" s="78">
        <f t="shared" si="25"/>
        <v>0.001</v>
      </c>
      <c r="N112" s="10">
        <f t="shared" si="16"/>
        <v>4.8972491909385125</v>
      </c>
      <c r="O112" s="10">
        <f t="shared" si="17"/>
        <v>-3.8972491909385125</v>
      </c>
      <c r="P112" s="54">
        <f t="shared" si="18"/>
        <v>0.003148148148142127</v>
      </c>
    </row>
    <row r="113" spans="1:16" ht="12.75">
      <c r="A113" s="38">
        <f t="shared" si="19"/>
        <v>103</v>
      </c>
      <c r="B113" s="25"/>
      <c r="C113" s="25"/>
      <c r="D113" s="25"/>
      <c r="E113" s="25"/>
      <c r="G113" s="69">
        <f t="shared" si="20"/>
        <v>0</v>
      </c>
      <c r="H113" s="69">
        <f t="shared" si="21"/>
        <v>0</v>
      </c>
      <c r="I113" s="69">
        <f t="shared" si="22"/>
        <v>0</v>
      </c>
      <c r="J113" s="77">
        <f t="shared" si="23"/>
        <v>0</v>
      </c>
      <c r="K113" s="54">
        <f t="shared" si="24"/>
        <v>0.003148148148142127</v>
      </c>
      <c r="L113" s="78">
        <f t="shared" si="25"/>
        <v>0.001</v>
      </c>
      <c r="N113" s="10">
        <f t="shared" si="16"/>
        <v>4.8972491909385125</v>
      </c>
      <c r="O113" s="10">
        <f t="shared" si="17"/>
        <v>-3.8972491909385125</v>
      </c>
      <c r="P113" s="54">
        <f t="shared" si="18"/>
        <v>0.003148148148142127</v>
      </c>
    </row>
    <row r="114" spans="1:16" ht="12.75">
      <c r="A114" s="38">
        <f t="shared" si="19"/>
        <v>104</v>
      </c>
      <c r="B114" s="25"/>
      <c r="C114" s="25"/>
      <c r="D114" s="25"/>
      <c r="E114" s="25"/>
      <c r="G114" s="69">
        <f t="shared" si="20"/>
        <v>0</v>
      </c>
      <c r="H114" s="69">
        <f t="shared" si="21"/>
        <v>0</v>
      </c>
      <c r="I114" s="69">
        <f t="shared" si="22"/>
        <v>0</v>
      </c>
      <c r="J114" s="77">
        <f t="shared" si="23"/>
        <v>0</v>
      </c>
      <c r="K114" s="54">
        <f t="shared" si="24"/>
        <v>0.003148148148142127</v>
      </c>
      <c r="L114" s="78">
        <f t="shared" si="25"/>
        <v>0.001</v>
      </c>
      <c r="N114" s="10">
        <f t="shared" si="16"/>
        <v>4.8972491909385125</v>
      </c>
      <c r="O114" s="10">
        <f t="shared" si="17"/>
        <v>-3.8972491909385125</v>
      </c>
      <c r="P114" s="54">
        <f t="shared" si="18"/>
        <v>0.003148148148142127</v>
      </c>
    </row>
    <row r="115" spans="1:16" ht="12.75">
      <c r="A115" s="38">
        <f t="shared" si="19"/>
        <v>105</v>
      </c>
      <c r="B115" s="25"/>
      <c r="C115" s="25"/>
      <c r="D115" s="25"/>
      <c r="E115" s="25"/>
      <c r="G115" s="69">
        <f t="shared" si="20"/>
        <v>0</v>
      </c>
      <c r="H115" s="69">
        <f t="shared" si="21"/>
        <v>0</v>
      </c>
      <c r="I115" s="69">
        <f t="shared" si="22"/>
        <v>0</v>
      </c>
      <c r="J115" s="77">
        <f t="shared" si="23"/>
        <v>0</v>
      </c>
      <c r="K115" s="54">
        <f t="shared" si="24"/>
        <v>0.003148148148142127</v>
      </c>
      <c r="L115" s="78">
        <f t="shared" si="25"/>
        <v>0.001</v>
      </c>
      <c r="N115" s="10">
        <f t="shared" si="16"/>
        <v>4.8972491909385125</v>
      </c>
      <c r="O115" s="10">
        <f t="shared" si="17"/>
        <v>-3.8972491909385125</v>
      </c>
      <c r="P115" s="54">
        <f t="shared" si="18"/>
        <v>0.003148148148142127</v>
      </c>
    </row>
    <row r="116" spans="1:16" ht="12.75">
      <c r="A116" s="38">
        <f t="shared" si="19"/>
        <v>106</v>
      </c>
      <c r="B116" s="25"/>
      <c r="C116" s="25"/>
      <c r="D116" s="25"/>
      <c r="E116" s="25"/>
      <c r="G116" s="69">
        <f t="shared" si="20"/>
        <v>0</v>
      </c>
      <c r="H116" s="69">
        <f t="shared" si="21"/>
        <v>0</v>
      </c>
      <c r="I116" s="69">
        <f t="shared" si="22"/>
        <v>0</v>
      </c>
      <c r="J116" s="77">
        <f t="shared" si="23"/>
        <v>0</v>
      </c>
      <c r="K116" s="54">
        <f t="shared" si="24"/>
        <v>0.003148148148142127</v>
      </c>
      <c r="L116" s="78">
        <f t="shared" si="25"/>
        <v>0.001</v>
      </c>
      <c r="N116" s="10">
        <f t="shared" si="16"/>
        <v>4.8972491909385125</v>
      </c>
      <c r="O116" s="10">
        <f t="shared" si="17"/>
        <v>-3.8972491909385125</v>
      </c>
      <c r="P116" s="54">
        <f t="shared" si="18"/>
        <v>0.003148148148142127</v>
      </c>
    </row>
    <row r="117" spans="1:16" ht="12.75">
      <c r="A117" s="38">
        <f t="shared" si="19"/>
        <v>107</v>
      </c>
      <c r="B117" s="25"/>
      <c r="C117" s="25"/>
      <c r="D117" s="25"/>
      <c r="E117" s="25"/>
      <c r="G117" s="69">
        <f t="shared" si="20"/>
        <v>0</v>
      </c>
      <c r="H117" s="69">
        <f t="shared" si="21"/>
        <v>0</v>
      </c>
      <c r="I117" s="69">
        <f t="shared" si="22"/>
        <v>0</v>
      </c>
      <c r="J117" s="77">
        <f t="shared" si="23"/>
        <v>0</v>
      </c>
      <c r="K117" s="54">
        <f t="shared" si="24"/>
        <v>0.003148148148142127</v>
      </c>
      <c r="L117" s="78">
        <f t="shared" si="25"/>
        <v>0.001</v>
      </c>
      <c r="N117" s="10">
        <f t="shared" si="16"/>
        <v>4.8972491909385125</v>
      </c>
      <c r="O117" s="10">
        <f t="shared" si="17"/>
        <v>-3.8972491909385125</v>
      </c>
      <c r="P117" s="54">
        <f t="shared" si="18"/>
        <v>0.003148148148142127</v>
      </c>
    </row>
    <row r="118" spans="1:16" ht="12.75">
      <c r="A118" s="38">
        <f t="shared" si="19"/>
        <v>108</v>
      </c>
      <c r="B118" s="25"/>
      <c r="C118" s="25"/>
      <c r="D118" s="25"/>
      <c r="E118" s="25"/>
      <c r="G118" s="69">
        <f t="shared" si="20"/>
        <v>0</v>
      </c>
      <c r="H118" s="69">
        <f t="shared" si="21"/>
        <v>0</v>
      </c>
      <c r="I118" s="69">
        <f t="shared" si="22"/>
        <v>0</v>
      </c>
      <c r="J118" s="77">
        <f t="shared" si="23"/>
        <v>0</v>
      </c>
      <c r="K118" s="54">
        <f t="shared" si="24"/>
        <v>0.003148148148142127</v>
      </c>
      <c r="L118" s="78">
        <f t="shared" si="25"/>
        <v>0.001</v>
      </c>
      <c r="N118" s="10">
        <f t="shared" si="16"/>
        <v>4.8972491909385125</v>
      </c>
      <c r="O118" s="10">
        <f t="shared" si="17"/>
        <v>-3.8972491909385125</v>
      </c>
      <c r="P118" s="54">
        <f t="shared" si="18"/>
        <v>0.003148148148142127</v>
      </c>
    </row>
    <row r="119" spans="1:16" ht="12.75">
      <c r="A119" s="38">
        <f t="shared" si="19"/>
        <v>109</v>
      </c>
      <c r="B119" s="25"/>
      <c r="C119" s="25"/>
      <c r="D119" s="25"/>
      <c r="E119" s="25"/>
      <c r="G119" s="69">
        <f t="shared" si="20"/>
        <v>0</v>
      </c>
      <c r="H119" s="69">
        <f t="shared" si="21"/>
        <v>0</v>
      </c>
      <c r="I119" s="69">
        <f t="shared" si="22"/>
        <v>0</v>
      </c>
      <c r="J119" s="77">
        <f t="shared" si="23"/>
        <v>0</v>
      </c>
      <c r="K119" s="54">
        <f t="shared" si="24"/>
        <v>0.003148148148142127</v>
      </c>
      <c r="L119" s="78">
        <f t="shared" si="25"/>
        <v>0.001</v>
      </c>
      <c r="N119" s="10">
        <f t="shared" si="16"/>
        <v>4.8972491909385125</v>
      </c>
      <c r="O119" s="10">
        <f t="shared" si="17"/>
        <v>-3.8972491909385125</v>
      </c>
      <c r="P119" s="54">
        <f t="shared" si="18"/>
        <v>0.003148148148142127</v>
      </c>
    </row>
    <row r="120" spans="1:16" ht="12.75">
      <c r="A120" s="38">
        <f t="shared" si="19"/>
        <v>110</v>
      </c>
      <c r="B120" s="25"/>
      <c r="C120" s="25"/>
      <c r="D120" s="25"/>
      <c r="E120" s="25"/>
      <c r="G120" s="69">
        <f t="shared" si="20"/>
        <v>0</v>
      </c>
      <c r="H120" s="69">
        <f t="shared" si="21"/>
        <v>0</v>
      </c>
      <c r="I120" s="69">
        <f t="shared" si="22"/>
        <v>0</v>
      </c>
      <c r="J120" s="77">
        <f t="shared" si="23"/>
        <v>0</v>
      </c>
      <c r="K120" s="54">
        <f t="shared" si="24"/>
        <v>0.003148148148142127</v>
      </c>
      <c r="L120" s="78">
        <f t="shared" si="25"/>
        <v>0.001</v>
      </c>
      <c r="N120" s="10">
        <f t="shared" si="16"/>
        <v>4.8972491909385125</v>
      </c>
      <c r="O120" s="10">
        <f t="shared" si="17"/>
        <v>-3.8972491909385125</v>
      </c>
      <c r="P120" s="54">
        <f t="shared" si="18"/>
        <v>0.003148148148142127</v>
      </c>
    </row>
    <row r="121" spans="1:16" ht="12.75">
      <c r="A121" s="38">
        <f t="shared" si="19"/>
        <v>111</v>
      </c>
      <c r="B121" s="25"/>
      <c r="C121" s="25"/>
      <c r="D121" s="25"/>
      <c r="E121" s="25"/>
      <c r="G121" s="69">
        <f t="shared" si="20"/>
        <v>0</v>
      </c>
      <c r="H121" s="69">
        <f t="shared" si="21"/>
        <v>0</v>
      </c>
      <c r="I121" s="69">
        <f t="shared" si="22"/>
        <v>0</v>
      </c>
      <c r="J121" s="77">
        <f t="shared" si="23"/>
        <v>0</v>
      </c>
      <c r="K121" s="54">
        <f t="shared" si="24"/>
        <v>0.003148148148142127</v>
      </c>
      <c r="L121" s="78">
        <f t="shared" si="25"/>
        <v>0.001</v>
      </c>
      <c r="N121" s="10">
        <f t="shared" si="16"/>
        <v>4.8972491909385125</v>
      </c>
      <c r="O121" s="10">
        <f t="shared" si="17"/>
        <v>-3.8972491909385125</v>
      </c>
      <c r="P121" s="54">
        <f t="shared" si="18"/>
        <v>0.003148148148142127</v>
      </c>
    </row>
    <row r="122" spans="1:16" ht="12.75">
      <c r="A122" s="38">
        <f t="shared" si="19"/>
        <v>112</v>
      </c>
      <c r="B122" s="25"/>
      <c r="C122" s="25"/>
      <c r="D122" s="25"/>
      <c r="E122" s="25"/>
      <c r="G122" s="69">
        <f t="shared" si="20"/>
        <v>0</v>
      </c>
      <c r="H122" s="69">
        <f t="shared" si="21"/>
        <v>0</v>
      </c>
      <c r="I122" s="69">
        <f t="shared" si="22"/>
        <v>0</v>
      </c>
      <c r="J122" s="77">
        <f t="shared" si="23"/>
        <v>0</v>
      </c>
      <c r="K122" s="54">
        <f t="shared" si="24"/>
        <v>0.003148148148142127</v>
      </c>
      <c r="L122" s="78">
        <f t="shared" si="25"/>
        <v>0.001</v>
      </c>
      <c r="N122" s="10">
        <f t="shared" si="16"/>
        <v>4.8972491909385125</v>
      </c>
      <c r="O122" s="10">
        <f t="shared" si="17"/>
        <v>-3.8972491909385125</v>
      </c>
      <c r="P122" s="54">
        <f t="shared" si="18"/>
        <v>0.003148148148142127</v>
      </c>
    </row>
    <row r="123" spans="1:16" ht="12.75">
      <c r="A123" s="38">
        <f t="shared" si="19"/>
        <v>113</v>
      </c>
      <c r="B123" s="25"/>
      <c r="C123" s="25"/>
      <c r="D123" s="25"/>
      <c r="E123" s="25"/>
      <c r="G123" s="69">
        <f t="shared" si="20"/>
        <v>0</v>
      </c>
      <c r="H123" s="69">
        <f t="shared" si="21"/>
        <v>0</v>
      </c>
      <c r="I123" s="69">
        <f t="shared" si="22"/>
        <v>0</v>
      </c>
      <c r="J123" s="77">
        <f t="shared" si="23"/>
        <v>0</v>
      </c>
      <c r="K123" s="54">
        <f t="shared" si="24"/>
        <v>0.003148148148142127</v>
      </c>
      <c r="L123" s="78">
        <f t="shared" si="25"/>
        <v>0.001</v>
      </c>
      <c r="N123" s="10">
        <f t="shared" si="16"/>
        <v>4.8972491909385125</v>
      </c>
      <c r="O123" s="10">
        <f t="shared" si="17"/>
        <v>-3.8972491909385125</v>
      </c>
      <c r="P123" s="54">
        <f t="shared" si="18"/>
        <v>0.003148148148142127</v>
      </c>
    </row>
    <row r="124" spans="1:16" ht="12.75">
      <c r="A124" s="38">
        <f t="shared" si="19"/>
        <v>114</v>
      </c>
      <c r="B124" s="25"/>
      <c r="C124" s="25"/>
      <c r="D124" s="25"/>
      <c r="E124" s="25"/>
      <c r="G124" s="69">
        <f t="shared" si="20"/>
        <v>0</v>
      </c>
      <c r="H124" s="69">
        <f t="shared" si="21"/>
        <v>0</v>
      </c>
      <c r="I124" s="69">
        <f t="shared" si="22"/>
        <v>0</v>
      </c>
      <c r="J124" s="77">
        <f t="shared" si="23"/>
        <v>0</v>
      </c>
      <c r="K124" s="54">
        <f t="shared" si="24"/>
        <v>0.003148148148142127</v>
      </c>
      <c r="L124" s="78">
        <f t="shared" si="25"/>
        <v>0.001</v>
      </c>
      <c r="N124" s="10">
        <f t="shared" si="16"/>
        <v>4.8972491909385125</v>
      </c>
      <c r="O124" s="10">
        <f t="shared" si="17"/>
        <v>-3.8972491909385125</v>
      </c>
      <c r="P124" s="54">
        <f t="shared" si="18"/>
        <v>0.003148148148142127</v>
      </c>
    </row>
    <row r="125" spans="1:16" ht="12.75">
      <c r="A125" s="38">
        <f t="shared" si="19"/>
        <v>115</v>
      </c>
      <c r="B125" s="25"/>
      <c r="C125" s="25"/>
      <c r="D125" s="25"/>
      <c r="E125" s="25"/>
      <c r="G125" s="69">
        <f t="shared" si="20"/>
        <v>0</v>
      </c>
      <c r="H125" s="69">
        <f t="shared" si="21"/>
        <v>0</v>
      </c>
      <c r="I125" s="69">
        <f t="shared" si="22"/>
        <v>0</v>
      </c>
      <c r="J125" s="77">
        <f t="shared" si="23"/>
        <v>0</v>
      </c>
      <c r="K125" s="54">
        <f t="shared" si="24"/>
        <v>0.003148148148142127</v>
      </c>
      <c r="L125" s="78">
        <f t="shared" si="25"/>
        <v>0.001</v>
      </c>
      <c r="N125" s="10">
        <f t="shared" si="16"/>
        <v>4.8972491909385125</v>
      </c>
      <c r="O125" s="10">
        <f t="shared" si="17"/>
        <v>-3.8972491909385125</v>
      </c>
      <c r="P125" s="54">
        <f t="shared" si="18"/>
        <v>0.003148148148142127</v>
      </c>
    </row>
    <row r="126" spans="1:16" ht="12.75">
      <c r="A126" s="38">
        <f t="shared" si="19"/>
        <v>116</v>
      </c>
      <c r="B126" s="25"/>
      <c r="C126" s="25"/>
      <c r="D126" s="25"/>
      <c r="E126" s="25"/>
      <c r="G126" s="69">
        <f t="shared" si="20"/>
        <v>0</v>
      </c>
      <c r="H126" s="69">
        <f t="shared" si="21"/>
        <v>0</v>
      </c>
      <c r="I126" s="69">
        <f t="shared" si="22"/>
        <v>0</v>
      </c>
      <c r="J126" s="77">
        <f t="shared" si="23"/>
        <v>0</v>
      </c>
      <c r="K126" s="54">
        <f t="shared" si="24"/>
        <v>0.003148148148142127</v>
      </c>
      <c r="L126" s="78">
        <f t="shared" si="25"/>
        <v>0.001</v>
      </c>
      <c r="N126" s="10">
        <f t="shared" si="16"/>
        <v>4.8972491909385125</v>
      </c>
      <c r="O126" s="10">
        <f t="shared" si="17"/>
        <v>-3.8972491909385125</v>
      </c>
      <c r="P126" s="54">
        <f t="shared" si="18"/>
        <v>0.003148148148142127</v>
      </c>
    </row>
    <row r="127" spans="1:16" ht="12.75">
      <c r="A127" s="38">
        <f t="shared" si="19"/>
        <v>117</v>
      </c>
      <c r="B127" s="25"/>
      <c r="C127" s="25"/>
      <c r="D127" s="25"/>
      <c r="E127" s="25"/>
      <c r="G127" s="69">
        <f t="shared" si="20"/>
        <v>0</v>
      </c>
      <c r="H127" s="69">
        <f t="shared" si="21"/>
        <v>0</v>
      </c>
      <c r="I127" s="69">
        <f t="shared" si="22"/>
        <v>0</v>
      </c>
      <c r="J127" s="77">
        <f t="shared" si="23"/>
        <v>0</v>
      </c>
      <c r="K127" s="54">
        <f t="shared" si="24"/>
        <v>0.003148148148142127</v>
      </c>
      <c r="L127" s="78">
        <f t="shared" si="25"/>
        <v>0.001</v>
      </c>
      <c r="N127" s="10">
        <f t="shared" si="16"/>
        <v>4.8972491909385125</v>
      </c>
      <c r="O127" s="10">
        <f t="shared" si="17"/>
        <v>-3.8972491909385125</v>
      </c>
      <c r="P127" s="54">
        <f t="shared" si="18"/>
        <v>0.003148148148142127</v>
      </c>
    </row>
    <row r="128" spans="1:16" ht="12.75">
      <c r="A128" s="38">
        <f t="shared" si="19"/>
        <v>118</v>
      </c>
      <c r="B128" s="25"/>
      <c r="C128" s="25"/>
      <c r="D128" s="25"/>
      <c r="E128" s="25"/>
      <c r="G128" s="69">
        <f t="shared" si="20"/>
        <v>0</v>
      </c>
      <c r="H128" s="69">
        <f t="shared" si="21"/>
        <v>0</v>
      </c>
      <c r="I128" s="69">
        <f t="shared" si="22"/>
        <v>0</v>
      </c>
      <c r="J128" s="77">
        <f t="shared" si="23"/>
        <v>0</v>
      </c>
      <c r="K128" s="54">
        <f t="shared" si="24"/>
        <v>0.003148148148142127</v>
      </c>
      <c r="L128" s="78">
        <f t="shared" si="25"/>
        <v>0.001</v>
      </c>
      <c r="N128" s="10">
        <f t="shared" si="16"/>
        <v>4.8972491909385125</v>
      </c>
      <c r="O128" s="10">
        <f t="shared" si="17"/>
        <v>-3.8972491909385125</v>
      </c>
      <c r="P128" s="54">
        <f t="shared" si="18"/>
        <v>0.003148148148142127</v>
      </c>
    </row>
    <row r="129" spans="1:16" ht="12.75">
      <c r="A129" s="38">
        <f t="shared" si="19"/>
        <v>119</v>
      </c>
      <c r="B129" s="25"/>
      <c r="C129" s="25"/>
      <c r="D129" s="25"/>
      <c r="E129" s="25"/>
      <c r="G129" s="69">
        <f t="shared" si="20"/>
        <v>0</v>
      </c>
      <c r="H129" s="69">
        <f t="shared" si="21"/>
        <v>0</v>
      </c>
      <c r="I129" s="69">
        <f t="shared" si="22"/>
        <v>0</v>
      </c>
      <c r="J129" s="77">
        <f t="shared" si="23"/>
        <v>0</v>
      </c>
      <c r="K129" s="54">
        <f t="shared" si="24"/>
        <v>0.003148148148142127</v>
      </c>
      <c r="L129" s="78">
        <f t="shared" si="25"/>
        <v>0.001</v>
      </c>
      <c r="N129" s="10">
        <f t="shared" si="16"/>
        <v>4.8972491909385125</v>
      </c>
      <c r="O129" s="10">
        <f t="shared" si="17"/>
        <v>-3.8972491909385125</v>
      </c>
      <c r="P129" s="54">
        <f t="shared" si="18"/>
        <v>0.003148148148142127</v>
      </c>
    </row>
    <row r="130" spans="1:16" ht="12.75">
      <c r="A130" s="38">
        <f t="shared" si="19"/>
        <v>120</v>
      </c>
      <c r="B130" s="25"/>
      <c r="C130" s="25"/>
      <c r="D130" s="25"/>
      <c r="E130" s="25"/>
      <c r="G130" s="69">
        <f t="shared" si="20"/>
        <v>0</v>
      </c>
      <c r="H130" s="69">
        <f t="shared" si="21"/>
        <v>0</v>
      </c>
      <c r="I130" s="69">
        <f t="shared" si="22"/>
        <v>0</v>
      </c>
      <c r="J130" s="77">
        <f t="shared" si="23"/>
        <v>0</v>
      </c>
      <c r="K130" s="54">
        <f t="shared" si="24"/>
        <v>0.003148148148142127</v>
      </c>
      <c r="L130" s="78">
        <f t="shared" si="25"/>
        <v>0.001</v>
      </c>
      <c r="N130" s="10">
        <f t="shared" si="16"/>
        <v>4.8972491909385125</v>
      </c>
      <c r="O130" s="10">
        <f t="shared" si="17"/>
        <v>-3.8972491909385125</v>
      </c>
      <c r="P130" s="54">
        <f t="shared" si="18"/>
        <v>0.003148148148142127</v>
      </c>
    </row>
    <row r="131" spans="1:16" ht="12.75">
      <c r="A131" s="38">
        <f t="shared" si="19"/>
        <v>121</v>
      </c>
      <c r="B131" s="25"/>
      <c r="C131" s="25"/>
      <c r="D131" s="25"/>
      <c r="E131" s="25"/>
      <c r="G131" s="69">
        <f t="shared" si="20"/>
        <v>0</v>
      </c>
      <c r="H131" s="69">
        <f t="shared" si="21"/>
        <v>0</v>
      </c>
      <c r="I131" s="69">
        <f t="shared" si="22"/>
        <v>0</v>
      </c>
      <c r="J131" s="77">
        <f t="shared" si="23"/>
        <v>0</v>
      </c>
      <c r="K131" s="54">
        <f t="shared" si="24"/>
        <v>0.003148148148142127</v>
      </c>
      <c r="L131" s="78">
        <f t="shared" si="25"/>
        <v>0.001</v>
      </c>
      <c r="N131" s="10">
        <f t="shared" si="16"/>
        <v>4.8972491909385125</v>
      </c>
      <c r="O131" s="10">
        <f t="shared" si="17"/>
        <v>-3.8972491909385125</v>
      </c>
      <c r="P131" s="54">
        <f t="shared" si="18"/>
        <v>0.003148148148142127</v>
      </c>
    </row>
    <row r="132" spans="1:16" ht="12.75">
      <c r="A132" s="38">
        <f t="shared" si="19"/>
        <v>122</v>
      </c>
      <c r="B132" s="25"/>
      <c r="C132" s="25"/>
      <c r="D132" s="25"/>
      <c r="E132" s="25"/>
      <c r="G132" s="69">
        <f t="shared" si="20"/>
        <v>0</v>
      </c>
      <c r="H132" s="69">
        <f t="shared" si="21"/>
        <v>0</v>
      </c>
      <c r="I132" s="69">
        <f t="shared" si="22"/>
        <v>0</v>
      </c>
      <c r="J132" s="77">
        <f t="shared" si="23"/>
        <v>0</v>
      </c>
      <c r="K132" s="54">
        <f t="shared" si="24"/>
        <v>0.003148148148142127</v>
      </c>
      <c r="L132" s="78">
        <f t="shared" si="25"/>
        <v>0.001</v>
      </c>
      <c r="N132" s="10">
        <f t="shared" si="16"/>
        <v>4.8972491909385125</v>
      </c>
      <c r="O132" s="10">
        <f t="shared" si="17"/>
        <v>-3.8972491909385125</v>
      </c>
      <c r="P132" s="54">
        <f t="shared" si="18"/>
        <v>0.003148148148142127</v>
      </c>
    </row>
    <row r="133" spans="1:16" ht="12.75">
      <c r="A133" s="38">
        <f t="shared" si="19"/>
        <v>123</v>
      </c>
      <c r="B133" s="25"/>
      <c r="C133" s="25"/>
      <c r="D133" s="25"/>
      <c r="E133" s="25"/>
      <c r="G133" s="69">
        <f t="shared" si="20"/>
        <v>0</v>
      </c>
      <c r="H133" s="69">
        <f t="shared" si="21"/>
        <v>0</v>
      </c>
      <c r="I133" s="69">
        <f t="shared" si="22"/>
        <v>0</v>
      </c>
      <c r="J133" s="77">
        <f t="shared" si="23"/>
        <v>0</v>
      </c>
      <c r="K133" s="54">
        <f t="shared" si="24"/>
        <v>0.003148148148142127</v>
      </c>
      <c r="L133" s="78">
        <f t="shared" si="25"/>
        <v>0.001</v>
      </c>
      <c r="N133" s="10">
        <f t="shared" si="16"/>
        <v>4.8972491909385125</v>
      </c>
      <c r="O133" s="10">
        <f t="shared" si="17"/>
        <v>-3.8972491909385125</v>
      </c>
      <c r="P133" s="54">
        <f t="shared" si="18"/>
        <v>0.003148148148142127</v>
      </c>
    </row>
    <row r="134" spans="1:16" ht="12.75">
      <c r="A134" s="38">
        <f t="shared" si="19"/>
        <v>124</v>
      </c>
      <c r="B134" s="25"/>
      <c r="C134" s="25"/>
      <c r="D134" s="25"/>
      <c r="E134" s="25"/>
      <c r="G134" s="69">
        <f t="shared" si="20"/>
        <v>0</v>
      </c>
      <c r="H134" s="69">
        <f t="shared" si="21"/>
        <v>0</v>
      </c>
      <c r="I134" s="69">
        <f t="shared" si="22"/>
        <v>0</v>
      </c>
      <c r="J134" s="77">
        <f t="shared" si="23"/>
        <v>0</v>
      </c>
      <c r="K134" s="54">
        <f t="shared" si="24"/>
        <v>0.003148148148142127</v>
      </c>
      <c r="L134" s="78">
        <f t="shared" si="25"/>
        <v>0.001</v>
      </c>
      <c r="N134" s="10">
        <f t="shared" si="16"/>
        <v>4.8972491909385125</v>
      </c>
      <c r="O134" s="10">
        <f t="shared" si="17"/>
        <v>-3.8972491909385125</v>
      </c>
      <c r="P134" s="54">
        <f t="shared" si="18"/>
        <v>0.003148148148142127</v>
      </c>
    </row>
    <row r="135" spans="1:16" ht="12.75">
      <c r="A135" s="38">
        <f t="shared" si="19"/>
        <v>125</v>
      </c>
      <c r="B135" s="25"/>
      <c r="C135" s="25"/>
      <c r="D135" s="25"/>
      <c r="E135" s="25"/>
      <c r="G135" s="69">
        <f t="shared" si="20"/>
        <v>0</v>
      </c>
      <c r="H135" s="69">
        <f t="shared" si="21"/>
        <v>0</v>
      </c>
      <c r="I135" s="69">
        <f t="shared" si="22"/>
        <v>0</v>
      </c>
      <c r="J135" s="77">
        <f t="shared" si="23"/>
        <v>0</v>
      </c>
      <c r="K135" s="54">
        <f t="shared" si="24"/>
        <v>0.003148148148142127</v>
      </c>
      <c r="L135" s="78">
        <f t="shared" si="25"/>
        <v>0.001</v>
      </c>
      <c r="N135" s="10">
        <f t="shared" si="16"/>
        <v>4.8972491909385125</v>
      </c>
      <c r="O135" s="10">
        <f t="shared" si="17"/>
        <v>-3.8972491909385125</v>
      </c>
      <c r="P135" s="54">
        <f t="shared" si="18"/>
        <v>0.003148148148142127</v>
      </c>
    </row>
    <row r="136" spans="1:16" ht="12.75">
      <c r="A136" s="38">
        <f t="shared" si="19"/>
        <v>126</v>
      </c>
      <c r="B136" s="25"/>
      <c r="C136" s="25"/>
      <c r="D136" s="25"/>
      <c r="E136" s="25"/>
      <c r="G136" s="69">
        <f t="shared" si="20"/>
        <v>0</v>
      </c>
      <c r="H136" s="69">
        <f t="shared" si="21"/>
        <v>0</v>
      </c>
      <c r="I136" s="69">
        <f t="shared" si="22"/>
        <v>0</v>
      </c>
      <c r="J136" s="77">
        <f t="shared" si="23"/>
        <v>0</v>
      </c>
      <c r="K136" s="54">
        <f t="shared" si="24"/>
        <v>0.003148148148142127</v>
      </c>
      <c r="L136" s="78">
        <f t="shared" si="25"/>
        <v>0.001</v>
      </c>
      <c r="N136" s="10">
        <f t="shared" si="16"/>
        <v>4.8972491909385125</v>
      </c>
      <c r="O136" s="10">
        <f t="shared" si="17"/>
        <v>-3.8972491909385125</v>
      </c>
      <c r="P136" s="54">
        <f t="shared" si="18"/>
        <v>0.003148148148142127</v>
      </c>
    </row>
    <row r="137" spans="1:16" ht="12.75">
      <c r="A137" s="38">
        <f t="shared" si="19"/>
        <v>127</v>
      </c>
      <c r="B137" s="25"/>
      <c r="C137" s="25"/>
      <c r="D137" s="25"/>
      <c r="E137" s="25"/>
      <c r="G137" s="69">
        <f t="shared" si="20"/>
        <v>0</v>
      </c>
      <c r="H137" s="69">
        <f t="shared" si="21"/>
        <v>0</v>
      </c>
      <c r="I137" s="69">
        <f t="shared" si="22"/>
        <v>0</v>
      </c>
      <c r="J137" s="77">
        <f t="shared" si="23"/>
        <v>0</v>
      </c>
      <c r="K137" s="54">
        <f t="shared" si="24"/>
        <v>0.003148148148142127</v>
      </c>
      <c r="L137" s="78">
        <f t="shared" si="25"/>
        <v>0.001</v>
      </c>
      <c r="N137" s="10">
        <f t="shared" si="16"/>
        <v>4.8972491909385125</v>
      </c>
      <c r="O137" s="10">
        <f t="shared" si="17"/>
        <v>-3.8972491909385125</v>
      </c>
      <c r="P137" s="54">
        <f t="shared" si="18"/>
        <v>0.003148148148142127</v>
      </c>
    </row>
    <row r="138" spans="1:16" ht="12.75">
      <c r="A138" s="38">
        <f t="shared" si="19"/>
        <v>128</v>
      </c>
      <c r="B138" s="25"/>
      <c r="C138" s="25"/>
      <c r="D138" s="25"/>
      <c r="E138" s="25"/>
      <c r="G138" s="69">
        <f t="shared" si="20"/>
        <v>0</v>
      </c>
      <c r="H138" s="69">
        <f t="shared" si="21"/>
        <v>0</v>
      </c>
      <c r="I138" s="69">
        <f t="shared" si="22"/>
        <v>0</v>
      </c>
      <c r="J138" s="77">
        <f t="shared" si="23"/>
        <v>0</v>
      </c>
      <c r="K138" s="54">
        <f t="shared" si="24"/>
        <v>0.003148148148142127</v>
      </c>
      <c r="L138" s="78">
        <f t="shared" si="25"/>
        <v>0.001</v>
      </c>
      <c r="N138" s="10">
        <f t="shared" si="16"/>
        <v>4.8972491909385125</v>
      </c>
      <c r="O138" s="10">
        <f t="shared" si="17"/>
        <v>-3.8972491909385125</v>
      </c>
      <c r="P138" s="54">
        <f t="shared" si="18"/>
        <v>0.003148148148142127</v>
      </c>
    </row>
    <row r="139" spans="1:16" ht="12.75">
      <c r="A139" s="38">
        <f t="shared" si="19"/>
        <v>129</v>
      </c>
      <c r="B139" s="25"/>
      <c r="C139" s="25"/>
      <c r="D139" s="25"/>
      <c r="E139" s="25"/>
      <c r="G139" s="69">
        <f t="shared" si="20"/>
        <v>0</v>
      </c>
      <c r="H139" s="69">
        <f t="shared" si="21"/>
        <v>0</v>
      </c>
      <c r="I139" s="69">
        <f t="shared" si="22"/>
        <v>0</v>
      </c>
      <c r="J139" s="77">
        <f t="shared" si="23"/>
        <v>0</v>
      </c>
      <c r="K139" s="54">
        <f t="shared" si="24"/>
        <v>0.003148148148142127</v>
      </c>
      <c r="L139" s="78">
        <f t="shared" si="25"/>
        <v>0.001</v>
      </c>
      <c r="N139" s="10">
        <f t="shared" si="16"/>
        <v>4.8972491909385125</v>
      </c>
      <c r="O139" s="10">
        <f t="shared" si="17"/>
        <v>-3.8972491909385125</v>
      </c>
      <c r="P139" s="54">
        <f t="shared" si="18"/>
        <v>0.003148148148142127</v>
      </c>
    </row>
    <row r="140" spans="1:16" ht="12.75">
      <c r="A140" s="38">
        <f t="shared" si="19"/>
        <v>130</v>
      </c>
      <c r="B140" s="25"/>
      <c r="C140" s="25"/>
      <c r="D140" s="25"/>
      <c r="E140" s="25"/>
      <c r="G140" s="69">
        <f t="shared" si="20"/>
        <v>0</v>
      </c>
      <c r="H140" s="69">
        <f t="shared" si="21"/>
        <v>0</v>
      </c>
      <c r="I140" s="69">
        <f t="shared" si="22"/>
        <v>0</v>
      </c>
      <c r="J140" s="77">
        <f t="shared" si="23"/>
        <v>0</v>
      </c>
      <c r="K140" s="54">
        <f t="shared" si="24"/>
        <v>0.003148148148142127</v>
      </c>
      <c r="L140" s="78">
        <f t="shared" si="25"/>
        <v>0.001</v>
      </c>
      <c r="N140" s="10">
        <f aca="true" t="shared" si="26" ref="N140:N203">$O$1*(E140-$U$2)/$U$1</f>
        <v>4.8972491909385125</v>
      </c>
      <c r="O140" s="10">
        <f aca="true" t="shared" si="27" ref="O140:O203">1-N140</f>
        <v>-3.8972491909385125</v>
      </c>
      <c r="P140" s="54">
        <f aca="true" t="shared" si="28" ref="P140:P203">K140</f>
        <v>0.003148148148142127</v>
      </c>
    </row>
    <row r="141" spans="1:16" ht="12.75">
      <c r="A141" s="38">
        <f aca="true" t="shared" si="29" ref="A141:A204">A140+1</f>
        <v>131</v>
      </c>
      <c r="B141" s="25"/>
      <c r="C141" s="25"/>
      <c r="D141" s="25"/>
      <c r="E141" s="25"/>
      <c r="G141" s="69">
        <f t="shared" si="20"/>
        <v>0</v>
      </c>
      <c r="H141" s="69">
        <f t="shared" si="21"/>
        <v>0</v>
      </c>
      <c r="I141" s="69">
        <f t="shared" si="22"/>
        <v>0</v>
      </c>
      <c r="J141" s="77">
        <f t="shared" si="23"/>
        <v>0</v>
      </c>
      <c r="K141" s="54">
        <f t="shared" si="24"/>
        <v>0.003148148148142127</v>
      </c>
      <c r="L141" s="78">
        <f t="shared" si="25"/>
        <v>0.001</v>
      </c>
      <c r="N141" s="10">
        <f t="shared" si="26"/>
        <v>4.8972491909385125</v>
      </c>
      <c r="O141" s="10">
        <f t="shared" si="27"/>
        <v>-3.8972491909385125</v>
      </c>
      <c r="P141" s="54">
        <f t="shared" si="28"/>
        <v>0.003148148148142127</v>
      </c>
    </row>
    <row r="142" spans="1:16" ht="12.75">
      <c r="A142" s="38">
        <f t="shared" si="29"/>
        <v>132</v>
      </c>
      <c r="B142" s="25"/>
      <c r="C142" s="25"/>
      <c r="D142" s="25"/>
      <c r="E142" s="25"/>
      <c r="G142" s="69">
        <f t="shared" si="20"/>
        <v>0</v>
      </c>
      <c r="H142" s="69">
        <f t="shared" si="21"/>
        <v>0</v>
      </c>
      <c r="I142" s="69">
        <f t="shared" si="22"/>
        <v>0</v>
      </c>
      <c r="J142" s="77">
        <f t="shared" si="23"/>
        <v>0</v>
      </c>
      <c r="K142" s="54">
        <f t="shared" si="24"/>
        <v>0.003148148148142127</v>
      </c>
      <c r="L142" s="78">
        <f t="shared" si="25"/>
        <v>0.001</v>
      </c>
      <c r="N142" s="10">
        <f t="shared" si="26"/>
        <v>4.8972491909385125</v>
      </c>
      <c r="O142" s="10">
        <f t="shared" si="27"/>
        <v>-3.8972491909385125</v>
      </c>
      <c r="P142" s="54">
        <f t="shared" si="28"/>
        <v>0.003148148148142127</v>
      </c>
    </row>
    <row r="143" spans="1:16" ht="12.75">
      <c r="A143" s="38">
        <f t="shared" si="29"/>
        <v>133</v>
      </c>
      <c r="B143" s="25"/>
      <c r="C143" s="25"/>
      <c r="D143" s="25"/>
      <c r="E143" s="25"/>
      <c r="G143" s="69">
        <f t="shared" si="20"/>
        <v>0</v>
      </c>
      <c r="H143" s="69">
        <f t="shared" si="21"/>
        <v>0</v>
      </c>
      <c r="I143" s="69">
        <f t="shared" si="22"/>
        <v>0</v>
      </c>
      <c r="J143" s="77">
        <f t="shared" si="23"/>
        <v>0</v>
      </c>
      <c r="K143" s="54">
        <f t="shared" si="24"/>
        <v>0.003148148148142127</v>
      </c>
      <c r="L143" s="78">
        <f t="shared" si="25"/>
        <v>0.001</v>
      </c>
      <c r="N143" s="10">
        <f t="shared" si="26"/>
        <v>4.8972491909385125</v>
      </c>
      <c r="O143" s="10">
        <f t="shared" si="27"/>
        <v>-3.8972491909385125</v>
      </c>
      <c r="P143" s="54">
        <f t="shared" si="28"/>
        <v>0.003148148148142127</v>
      </c>
    </row>
    <row r="144" spans="1:16" ht="12.75">
      <c r="A144" s="38">
        <f t="shared" si="29"/>
        <v>134</v>
      </c>
      <c r="B144" s="25"/>
      <c r="C144" s="25"/>
      <c r="D144" s="25"/>
      <c r="E144" s="25"/>
      <c r="G144" s="69">
        <f t="shared" si="20"/>
        <v>0</v>
      </c>
      <c r="H144" s="69">
        <f t="shared" si="21"/>
        <v>0</v>
      </c>
      <c r="I144" s="69">
        <f t="shared" si="22"/>
        <v>0</v>
      </c>
      <c r="J144" s="77">
        <f t="shared" si="23"/>
        <v>0</v>
      </c>
      <c r="K144" s="54">
        <f t="shared" si="24"/>
        <v>0.003148148148142127</v>
      </c>
      <c r="L144" s="78">
        <f t="shared" si="25"/>
        <v>0.001</v>
      </c>
      <c r="N144" s="10">
        <f t="shared" si="26"/>
        <v>4.8972491909385125</v>
      </c>
      <c r="O144" s="10">
        <f t="shared" si="27"/>
        <v>-3.8972491909385125</v>
      </c>
      <c r="P144" s="54">
        <f t="shared" si="28"/>
        <v>0.003148148148142127</v>
      </c>
    </row>
    <row r="145" spans="1:16" ht="12.75">
      <c r="A145" s="38">
        <f t="shared" si="29"/>
        <v>135</v>
      </c>
      <c r="B145" s="25"/>
      <c r="C145" s="25"/>
      <c r="D145" s="25"/>
      <c r="E145" s="25"/>
      <c r="G145" s="69">
        <f t="shared" si="20"/>
        <v>0</v>
      </c>
      <c r="H145" s="69">
        <f t="shared" si="21"/>
        <v>0</v>
      </c>
      <c r="I145" s="69">
        <f t="shared" si="22"/>
        <v>0</v>
      </c>
      <c r="J145" s="77">
        <f t="shared" si="23"/>
        <v>0</v>
      </c>
      <c r="K145" s="54">
        <f t="shared" si="24"/>
        <v>0.003148148148142127</v>
      </c>
      <c r="L145" s="78">
        <f t="shared" si="25"/>
        <v>0.001</v>
      </c>
      <c r="N145" s="10">
        <f t="shared" si="26"/>
        <v>4.8972491909385125</v>
      </c>
      <c r="O145" s="10">
        <f t="shared" si="27"/>
        <v>-3.8972491909385125</v>
      </c>
      <c r="P145" s="54">
        <f t="shared" si="28"/>
        <v>0.003148148148142127</v>
      </c>
    </row>
    <row r="146" spans="1:16" ht="12.75">
      <c r="A146" s="38">
        <f t="shared" si="29"/>
        <v>136</v>
      </c>
      <c r="B146" s="25"/>
      <c r="C146" s="25"/>
      <c r="D146" s="25"/>
      <c r="E146" s="25"/>
      <c r="G146" s="69">
        <f t="shared" si="20"/>
        <v>0</v>
      </c>
      <c r="H146" s="69">
        <f t="shared" si="21"/>
        <v>0</v>
      </c>
      <c r="I146" s="69">
        <f t="shared" si="22"/>
        <v>0</v>
      </c>
      <c r="J146" s="77">
        <f t="shared" si="23"/>
        <v>0</v>
      </c>
      <c r="K146" s="54">
        <f t="shared" si="24"/>
        <v>0.003148148148142127</v>
      </c>
      <c r="L146" s="78">
        <f t="shared" si="25"/>
        <v>0.001</v>
      </c>
      <c r="N146" s="10">
        <f t="shared" si="26"/>
        <v>4.8972491909385125</v>
      </c>
      <c r="O146" s="10">
        <f t="shared" si="27"/>
        <v>-3.8972491909385125</v>
      </c>
      <c r="P146" s="54">
        <f t="shared" si="28"/>
        <v>0.003148148148142127</v>
      </c>
    </row>
    <row r="147" spans="1:16" ht="12.75">
      <c r="A147" s="38">
        <f t="shared" si="29"/>
        <v>137</v>
      </c>
      <c r="B147" s="25"/>
      <c r="C147" s="25"/>
      <c r="D147" s="25"/>
      <c r="E147" s="25"/>
      <c r="G147" s="69">
        <f t="shared" si="20"/>
        <v>0</v>
      </c>
      <c r="H147" s="69">
        <f t="shared" si="21"/>
        <v>0</v>
      </c>
      <c r="I147" s="69">
        <f t="shared" si="22"/>
        <v>0</v>
      </c>
      <c r="J147" s="77">
        <f t="shared" si="23"/>
        <v>0</v>
      </c>
      <c r="K147" s="54">
        <f t="shared" si="24"/>
        <v>0.003148148148142127</v>
      </c>
      <c r="L147" s="78">
        <f t="shared" si="25"/>
        <v>0.001</v>
      </c>
      <c r="N147" s="10">
        <f t="shared" si="26"/>
        <v>4.8972491909385125</v>
      </c>
      <c r="O147" s="10">
        <f t="shared" si="27"/>
        <v>-3.8972491909385125</v>
      </c>
      <c r="P147" s="54">
        <f t="shared" si="28"/>
        <v>0.003148148148142127</v>
      </c>
    </row>
    <row r="148" spans="1:16" ht="12.75">
      <c r="A148" s="38">
        <f t="shared" si="29"/>
        <v>138</v>
      </c>
      <c r="B148" s="25"/>
      <c r="C148" s="25"/>
      <c r="D148" s="25"/>
      <c r="E148" s="25"/>
      <c r="G148" s="69">
        <f t="shared" si="20"/>
        <v>0</v>
      </c>
      <c r="H148" s="69">
        <f t="shared" si="21"/>
        <v>0</v>
      </c>
      <c r="I148" s="69">
        <f t="shared" si="22"/>
        <v>0</v>
      </c>
      <c r="J148" s="77">
        <f t="shared" si="23"/>
        <v>0</v>
      </c>
      <c r="K148" s="54">
        <f t="shared" si="24"/>
        <v>0.003148148148142127</v>
      </c>
      <c r="L148" s="78">
        <f t="shared" si="25"/>
        <v>0.001</v>
      </c>
      <c r="N148" s="10">
        <f t="shared" si="26"/>
        <v>4.8972491909385125</v>
      </c>
      <c r="O148" s="10">
        <f t="shared" si="27"/>
        <v>-3.8972491909385125</v>
      </c>
      <c r="P148" s="54">
        <f t="shared" si="28"/>
        <v>0.003148148148142127</v>
      </c>
    </row>
    <row r="149" spans="1:16" ht="12.75">
      <c r="A149" s="38">
        <f t="shared" si="29"/>
        <v>139</v>
      </c>
      <c r="B149" s="25"/>
      <c r="C149" s="25"/>
      <c r="D149" s="25"/>
      <c r="E149" s="25"/>
      <c r="G149" s="69">
        <f aca="true" t="shared" si="30" ref="G149:G212">INT(B149/X$26)*X$25+MOD(B149,X$28)*X$27</f>
        <v>0</v>
      </c>
      <c r="H149" s="69">
        <f aca="true" t="shared" si="31" ref="H149:H212">INT(C149/Y$26)*Y$25+MOD(C149,Y$28)*Y$27</f>
        <v>0</v>
      </c>
      <c r="I149" s="69">
        <f aca="true" t="shared" si="32" ref="I149:I212">INT(D149/Z$26)*Z$25+MOD(D149,Z$28)*Z$27</f>
        <v>0</v>
      </c>
      <c r="J149" s="77">
        <f aca="true" t="shared" si="33" ref="J149:J212">SUM(G149:I149)</f>
        <v>0</v>
      </c>
      <c r="K149" s="54">
        <f aca="true" t="shared" si="34" ref="K149:K212">IF(ISNUMBER(E149),J149-$J$11+$K$9/86400,MAX($J$11:$J$2003)-$J$11)</f>
        <v>0.003148148148142127</v>
      </c>
      <c r="L149" s="78">
        <f aca="true" t="shared" si="35" ref="L149:L212">IF(ISBLANK(E149),0.001,IF(N149&gt;0.001,N149,0.001))</f>
        <v>0.001</v>
      </c>
      <c r="N149" s="10">
        <f t="shared" si="26"/>
        <v>4.8972491909385125</v>
      </c>
      <c r="O149" s="10">
        <f t="shared" si="27"/>
        <v>-3.8972491909385125</v>
      </c>
      <c r="P149" s="54">
        <f t="shared" si="28"/>
        <v>0.003148148148142127</v>
      </c>
    </row>
    <row r="150" spans="1:16" ht="12.75">
      <c r="A150" s="38">
        <f t="shared" si="29"/>
        <v>140</v>
      </c>
      <c r="B150" s="25"/>
      <c r="C150" s="25"/>
      <c r="D150" s="25"/>
      <c r="E150" s="25"/>
      <c r="G150" s="69">
        <f t="shared" si="30"/>
        <v>0</v>
      </c>
      <c r="H150" s="69">
        <f t="shared" si="31"/>
        <v>0</v>
      </c>
      <c r="I150" s="69">
        <f t="shared" si="32"/>
        <v>0</v>
      </c>
      <c r="J150" s="77">
        <f t="shared" si="33"/>
        <v>0</v>
      </c>
      <c r="K150" s="54">
        <f t="shared" si="34"/>
        <v>0.003148148148142127</v>
      </c>
      <c r="L150" s="78">
        <f t="shared" si="35"/>
        <v>0.001</v>
      </c>
      <c r="N150" s="10">
        <f t="shared" si="26"/>
        <v>4.8972491909385125</v>
      </c>
      <c r="O150" s="10">
        <f t="shared" si="27"/>
        <v>-3.8972491909385125</v>
      </c>
      <c r="P150" s="54">
        <f t="shared" si="28"/>
        <v>0.003148148148142127</v>
      </c>
    </row>
    <row r="151" spans="1:16" ht="12.75">
      <c r="A151" s="38">
        <f t="shared" si="29"/>
        <v>141</v>
      </c>
      <c r="B151" s="25"/>
      <c r="C151" s="25"/>
      <c r="D151" s="25"/>
      <c r="E151" s="25"/>
      <c r="G151" s="69">
        <f t="shared" si="30"/>
        <v>0</v>
      </c>
      <c r="H151" s="69">
        <f t="shared" si="31"/>
        <v>0</v>
      </c>
      <c r="I151" s="69">
        <f t="shared" si="32"/>
        <v>0</v>
      </c>
      <c r="J151" s="77">
        <f t="shared" si="33"/>
        <v>0</v>
      </c>
      <c r="K151" s="54">
        <f t="shared" si="34"/>
        <v>0.003148148148142127</v>
      </c>
      <c r="L151" s="78">
        <f t="shared" si="35"/>
        <v>0.001</v>
      </c>
      <c r="N151" s="10">
        <f t="shared" si="26"/>
        <v>4.8972491909385125</v>
      </c>
      <c r="O151" s="10">
        <f t="shared" si="27"/>
        <v>-3.8972491909385125</v>
      </c>
      <c r="P151" s="54">
        <f t="shared" si="28"/>
        <v>0.003148148148142127</v>
      </c>
    </row>
    <row r="152" spans="1:16" ht="12.75">
      <c r="A152" s="38">
        <f t="shared" si="29"/>
        <v>142</v>
      </c>
      <c r="B152" s="25"/>
      <c r="C152" s="25"/>
      <c r="D152" s="25"/>
      <c r="E152" s="25"/>
      <c r="G152" s="69">
        <f t="shared" si="30"/>
        <v>0</v>
      </c>
      <c r="H152" s="69">
        <f t="shared" si="31"/>
        <v>0</v>
      </c>
      <c r="I152" s="69">
        <f t="shared" si="32"/>
        <v>0</v>
      </c>
      <c r="J152" s="77">
        <f t="shared" si="33"/>
        <v>0</v>
      </c>
      <c r="K152" s="54">
        <f t="shared" si="34"/>
        <v>0.003148148148142127</v>
      </c>
      <c r="L152" s="78">
        <f t="shared" si="35"/>
        <v>0.001</v>
      </c>
      <c r="N152" s="10">
        <f t="shared" si="26"/>
        <v>4.8972491909385125</v>
      </c>
      <c r="O152" s="10">
        <f t="shared" si="27"/>
        <v>-3.8972491909385125</v>
      </c>
      <c r="P152" s="54">
        <f t="shared" si="28"/>
        <v>0.003148148148142127</v>
      </c>
    </row>
    <row r="153" spans="1:16" ht="12.75">
      <c r="A153" s="38">
        <f t="shared" si="29"/>
        <v>143</v>
      </c>
      <c r="B153" s="25"/>
      <c r="C153" s="25"/>
      <c r="D153" s="25"/>
      <c r="E153" s="25"/>
      <c r="G153" s="69">
        <f t="shared" si="30"/>
        <v>0</v>
      </c>
      <c r="H153" s="69">
        <f t="shared" si="31"/>
        <v>0</v>
      </c>
      <c r="I153" s="69">
        <f t="shared" si="32"/>
        <v>0</v>
      </c>
      <c r="J153" s="77">
        <f t="shared" si="33"/>
        <v>0</v>
      </c>
      <c r="K153" s="54">
        <f t="shared" si="34"/>
        <v>0.003148148148142127</v>
      </c>
      <c r="L153" s="78">
        <f t="shared" si="35"/>
        <v>0.001</v>
      </c>
      <c r="N153" s="10">
        <f t="shared" si="26"/>
        <v>4.8972491909385125</v>
      </c>
      <c r="O153" s="10">
        <f t="shared" si="27"/>
        <v>-3.8972491909385125</v>
      </c>
      <c r="P153" s="54">
        <f t="shared" si="28"/>
        <v>0.003148148148142127</v>
      </c>
    </row>
    <row r="154" spans="1:16" ht="12.75">
      <c r="A154" s="38">
        <f t="shared" si="29"/>
        <v>144</v>
      </c>
      <c r="B154" s="25"/>
      <c r="C154" s="25"/>
      <c r="D154" s="25"/>
      <c r="E154" s="25"/>
      <c r="G154" s="69">
        <f t="shared" si="30"/>
        <v>0</v>
      </c>
      <c r="H154" s="69">
        <f t="shared" si="31"/>
        <v>0</v>
      </c>
      <c r="I154" s="69">
        <f t="shared" si="32"/>
        <v>0</v>
      </c>
      <c r="J154" s="77">
        <f t="shared" si="33"/>
        <v>0</v>
      </c>
      <c r="K154" s="54">
        <f t="shared" si="34"/>
        <v>0.003148148148142127</v>
      </c>
      <c r="L154" s="78">
        <f t="shared" si="35"/>
        <v>0.001</v>
      </c>
      <c r="N154" s="10">
        <f t="shared" si="26"/>
        <v>4.8972491909385125</v>
      </c>
      <c r="O154" s="10">
        <f t="shared" si="27"/>
        <v>-3.8972491909385125</v>
      </c>
      <c r="P154" s="54">
        <f t="shared" si="28"/>
        <v>0.003148148148142127</v>
      </c>
    </row>
    <row r="155" spans="1:16" ht="12.75">
      <c r="A155" s="38">
        <f t="shared" si="29"/>
        <v>145</v>
      </c>
      <c r="B155" s="25"/>
      <c r="C155" s="25"/>
      <c r="D155" s="25"/>
      <c r="E155" s="25"/>
      <c r="G155" s="69">
        <f t="shared" si="30"/>
        <v>0</v>
      </c>
      <c r="H155" s="69">
        <f t="shared" si="31"/>
        <v>0</v>
      </c>
      <c r="I155" s="69">
        <f t="shared" si="32"/>
        <v>0</v>
      </c>
      <c r="J155" s="77">
        <f t="shared" si="33"/>
        <v>0</v>
      </c>
      <c r="K155" s="54">
        <f t="shared" si="34"/>
        <v>0.003148148148142127</v>
      </c>
      <c r="L155" s="78">
        <f t="shared" si="35"/>
        <v>0.001</v>
      </c>
      <c r="N155" s="10">
        <f t="shared" si="26"/>
        <v>4.8972491909385125</v>
      </c>
      <c r="O155" s="10">
        <f t="shared" si="27"/>
        <v>-3.8972491909385125</v>
      </c>
      <c r="P155" s="54">
        <f t="shared" si="28"/>
        <v>0.003148148148142127</v>
      </c>
    </row>
    <row r="156" spans="1:16" ht="12.75">
      <c r="A156" s="38">
        <f t="shared" si="29"/>
        <v>146</v>
      </c>
      <c r="B156" s="25"/>
      <c r="C156" s="25"/>
      <c r="D156" s="25"/>
      <c r="E156" s="25"/>
      <c r="G156" s="69">
        <f t="shared" si="30"/>
        <v>0</v>
      </c>
      <c r="H156" s="69">
        <f t="shared" si="31"/>
        <v>0</v>
      </c>
      <c r="I156" s="69">
        <f t="shared" si="32"/>
        <v>0</v>
      </c>
      <c r="J156" s="77">
        <f t="shared" si="33"/>
        <v>0</v>
      </c>
      <c r="K156" s="54">
        <f t="shared" si="34"/>
        <v>0.003148148148142127</v>
      </c>
      <c r="L156" s="78">
        <f t="shared" si="35"/>
        <v>0.001</v>
      </c>
      <c r="N156" s="10">
        <f t="shared" si="26"/>
        <v>4.8972491909385125</v>
      </c>
      <c r="O156" s="10">
        <f t="shared" si="27"/>
        <v>-3.8972491909385125</v>
      </c>
      <c r="P156" s="54">
        <f t="shared" si="28"/>
        <v>0.003148148148142127</v>
      </c>
    </row>
    <row r="157" spans="1:16" ht="12.75">
      <c r="A157" s="38">
        <f t="shared" si="29"/>
        <v>147</v>
      </c>
      <c r="B157" s="25"/>
      <c r="C157" s="25"/>
      <c r="D157" s="25"/>
      <c r="E157" s="25"/>
      <c r="G157" s="69">
        <f t="shared" si="30"/>
        <v>0</v>
      </c>
      <c r="H157" s="69">
        <f t="shared" si="31"/>
        <v>0</v>
      </c>
      <c r="I157" s="69">
        <f t="shared" si="32"/>
        <v>0</v>
      </c>
      <c r="J157" s="77">
        <f t="shared" si="33"/>
        <v>0</v>
      </c>
      <c r="K157" s="54">
        <f t="shared" si="34"/>
        <v>0.003148148148142127</v>
      </c>
      <c r="L157" s="78">
        <f t="shared" si="35"/>
        <v>0.001</v>
      </c>
      <c r="N157" s="10">
        <f t="shared" si="26"/>
        <v>4.8972491909385125</v>
      </c>
      <c r="O157" s="10">
        <f t="shared" si="27"/>
        <v>-3.8972491909385125</v>
      </c>
      <c r="P157" s="54">
        <f t="shared" si="28"/>
        <v>0.003148148148142127</v>
      </c>
    </row>
    <row r="158" spans="1:16" ht="12.75">
      <c r="A158" s="38">
        <f t="shared" si="29"/>
        <v>148</v>
      </c>
      <c r="B158" s="25"/>
      <c r="C158" s="25"/>
      <c r="D158" s="25"/>
      <c r="E158" s="25"/>
      <c r="G158" s="69">
        <f t="shared" si="30"/>
        <v>0</v>
      </c>
      <c r="H158" s="69">
        <f t="shared" si="31"/>
        <v>0</v>
      </c>
      <c r="I158" s="69">
        <f t="shared" si="32"/>
        <v>0</v>
      </c>
      <c r="J158" s="77">
        <f t="shared" si="33"/>
        <v>0</v>
      </c>
      <c r="K158" s="54">
        <f t="shared" si="34"/>
        <v>0.003148148148142127</v>
      </c>
      <c r="L158" s="78">
        <f t="shared" si="35"/>
        <v>0.001</v>
      </c>
      <c r="N158" s="10">
        <f t="shared" si="26"/>
        <v>4.8972491909385125</v>
      </c>
      <c r="O158" s="10">
        <f t="shared" si="27"/>
        <v>-3.8972491909385125</v>
      </c>
      <c r="P158" s="54">
        <f t="shared" si="28"/>
        <v>0.003148148148142127</v>
      </c>
    </row>
    <row r="159" spans="1:16" ht="12.75">
      <c r="A159" s="38">
        <f t="shared" si="29"/>
        <v>149</v>
      </c>
      <c r="B159" s="25"/>
      <c r="C159" s="25"/>
      <c r="D159" s="25"/>
      <c r="E159" s="25"/>
      <c r="G159" s="69">
        <f t="shared" si="30"/>
        <v>0</v>
      </c>
      <c r="H159" s="69">
        <f t="shared" si="31"/>
        <v>0</v>
      </c>
      <c r="I159" s="69">
        <f t="shared" si="32"/>
        <v>0</v>
      </c>
      <c r="J159" s="77">
        <f t="shared" si="33"/>
        <v>0</v>
      </c>
      <c r="K159" s="54">
        <f t="shared" si="34"/>
        <v>0.003148148148142127</v>
      </c>
      <c r="L159" s="78">
        <f t="shared" si="35"/>
        <v>0.001</v>
      </c>
      <c r="N159" s="10">
        <f t="shared" si="26"/>
        <v>4.8972491909385125</v>
      </c>
      <c r="O159" s="10">
        <f t="shared" si="27"/>
        <v>-3.8972491909385125</v>
      </c>
      <c r="P159" s="54">
        <f t="shared" si="28"/>
        <v>0.003148148148142127</v>
      </c>
    </row>
    <row r="160" spans="1:16" ht="12.75">
      <c r="A160" s="38">
        <f t="shared" si="29"/>
        <v>150</v>
      </c>
      <c r="B160" s="25"/>
      <c r="C160" s="25"/>
      <c r="D160" s="25"/>
      <c r="E160" s="25"/>
      <c r="G160" s="69">
        <f t="shared" si="30"/>
        <v>0</v>
      </c>
      <c r="H160" s="69">
        <f t="shared" si="31"/>
        <v>0</v>
      </c>
      <c r="I160" s="69">
        <f t="shared" si="32"/>
        <v>0</v>
      </c>
      <c r="J160" s="77">
        <f t="shared" si="33"/>
        <v>0</v>
      </c>
      <c r="K160" s="54">
        <f t="shared" si="34"/>
        <v>0.003148148148142127</v>
      </c>
      <c r="L160" s="78">
        <f t="shared" si="35"/>
        <v>0.001</v>
      </c>
      <c r="N160" s="10">
        <f t="shared" si="26"/>
        <v>4.8972491909385125</v>
      </c>
      <c r="O160" s="10">
        <f t="shared" si="27"/>
        <v>-3.8972491909385125</v>
      </c>
      <c r="P160" s="54">
        <f t="shared" si="28"/>
        <v>0.003148148148142127</v>
      </c>
    </row>
    <row r="161" spans="1:16" ht="12.75">
      <c r="A161" s="38">
        <f t="shared" si="29"/>
        <v>151</v>
      </c>
      <c r="B161" s="25"/>
      <c r="C161" s="25"/>
      <c r="D161" s="25"/>
      <c r="E161" s="25"/>
      <c r="G161" s="69">
        <f t="shared" si="30"/>
        <v>0</v>
      </c>
      <c r="H161" s="69">
        <f t="shared" si="31"/>
        <v>0</v>
      </c>
      <c r="I161" s="69">
        <f t="shared" si="32"/>
        <v>0</v>
      </c>
      <c r="J161" s="77">
        <f t="shared" si="33"/>
        <v>0</v>
      </c>
      <c r="K161" s="54">
        <f t="shared" si="34"/>
        <v>0.003148148148142127</v>
      </c>
      <c r="L161" s="78">
        <f t="shared" si="35"/>
        <v>0.001</v>
      </c>
      <c r="N161" s="10">
        <f t="shared" si="26"/>
        <v>4.8972491909385125</v>
      </c>
      <c r="O161" s="10">
        <f t="shared" si="27"/>
        <v>-3.8972491909385125</v>
      </c>
      <c r="P161" s="54">
        <f t="shared" si="28"/>
        <v>0.003148148148142127</v>
      </c>
    </row>
    <row r="162" spans="1:16" ht="12.75">
      <c r="A162" s="38">
        <f t="shared" si="29"/>
        <v>152</v>
      </c>
      <c r="B162" s="25"/>
      <c r="C162" s="25"/>
      <c r="D162" s="25"/>
      <c r="E162" s="25"/>
      <c r="G162" s="69">
        <f t="shared" si="30"/>
        <v>0</v>
      </c>
      <c r="H162" s="69">
        <f t="shared" si="31"/>
        <v>0</v>
      </c>
      <c r="I162" s="69">
        <f t="shared" si="32"/>
        <v>0</v>
      </c>
      <c r="J162" s="77">
        <f t="shared" si="33"/>
        <v>0</v>
      </c>
      <c r="K162" s="54">
        <f t="shared" si="34"/>
        <v>0.003148148148142127</v>
      </c>
      <c r="L162" s="78">
        <f t="shared" si="35"/>
        <v>0.001</v>
      </c>
      <c r="N162" s="10">
        <f t="shared" si="26"/>
        <v>4.8972491909385125</v>
      </c>
      <c r="O162" s="10">
        <f t="shared" si="27"/>
        <v>-3.8972491909385125</v>
      </c>
      <c r="P162" s="54">
        <f t="shared" si="28"/>
        <v>0.003148148148142127</v>
      </c>
    </row>
    <row r="163" spans="1:16" ht="12.75">
      <c r="A163" s="38">
        <f t="shared" si="29"/>
        <v>153</v>
      </c>
      <c r="B163" s="25"/>
      <c r="C163" s="25"/>
      <c r="D163" s="25"/>
      <c r="E163" s="25"/>
      <c r="G163" s="69">
        <f t="shared" si="30"/>
        <v>0</v>
      </c>
      <c r="H163" s="69">
        <f t="shared" si="31"/>
        <v>0</v>
      </c>
      <c r="I163" s="69">
        <f t="shared" si="32"/>
        <v>0</v>
      </c>
      <c r="J163" s="77">
        <f t="shared" si="33"/>
        <v>0</v>
      </c>
      <c r="K163" s="54">
        <f t="shared" si="34"/>
        <v>0.003148148148142127</v>
      </c>
      <c r="L163" s="78">
        <f t="shared" si="35"/>
        <v>0.001</v>
      </c>
      <c r="N163" s="10">
        <f t="shared" si="26"/>
        <v>4.8972491909385125</v>
      </c>
      <c r="O163" s="10">
        <f t="shared" si="27"/>
        <v>-3.8972491909385125</v>
      </c>
      <c r="P163" s="54">
        <f t="shared" si="28"/>
        <v>0.003148148148142127</v>
      </c>
    </row>
    <row r="164" spans="1:16" ht="12.75">
      <c r="A164" s="38">
        <f t="shared" si="29"/>
        <v>154</v>
      </c>
      <c r="B164" s="25"/>
      <c r="C164" s="25"/>
      <c r="D164" s="25"/>
      <c r="E164" s="25"/>
      <c r="G164" s="69">
        <f t="shared" si="30"/>
        <v>0</v>
      </c>
      <c r="H164" s="69">
        <f t="shared" si="31"/>
        <v>0</v>
      </c>
      <c r="I164" s="69">
        <f t="shared" si="32"/>
        <v>0</v>
      </c>
      <c r="J164" s="77">
        <f t="shared" si="33"/>
        <v>0</v>
      </c>
      <c r="K164" s="54">
        <f t="shared" si="34"/>
        <v>0.003148148148142127</v>
      </c>
      <c r="L164" s="78">
        <f t="shared" si="35"/>
        <v>0.001</v>
      </c>
      <c r="N164" s="10">
        <f t="shared" si="26"/>
        <v>4.8972491909385125</v>
      </c>
      <c r="O164" s="10">
        <f t="shared" si="27"/>
        <v>-3.8972491909385125</v>
      </c>
      <c r="P164" s="54">
        <f t="shared" si="28"/>
        <v>0.003148148148142127</v>
      </c>
    </row>
    <row r="165" spans="1:16" ht="12.75">
      <c r="A165" s="38">
        <f t="shared" si="29"/>
        <v>155</v>
      </c>
      <c r="B165" s="25"/>
      <c r="C165" s="25"/>
      <c r="D165" s="25"/>
      <c r="E165" s="25"/>
      <c r="G165" s="69">
        <f t="shared" si="30"/>
        <v>0</v>
      </c>
      <c r="H165" s="69">
        <f t="shared" si="31"/>
        <v>0</v>
      </c>
      <c r="I165" s="69">
        <f t="shared" si="32"/>
        <v>0</v>
      </c>
      <c r="J165" s="77">
        <f t="shared" si="33"/>
        <v>0</v>
      </c>
      <c r="K165" s="54">
        <f t="shared" si="34"/>
        <v>0.003148148148142127</v>
      </c>
      <c r="L165" s="78">
        <f t="shared" si="35"/>
        <v>0.001</v>
      </c>
      <c r="N165" s="10">
        <f t="shared" si="26"/>
        <v>4.8972491909385125</v>
      </c>
      <c r="O165" s="10">
        <f t="shared" si="27"/>
        <v>-3.8972491909385125</v>
      </c>
      <c r="P165" s="54">
        <f t="shared" si="28"/>
        <v>0.003148148148142127</v>
      </c>
    </row>
    <row r="166" spans="1:16" ht="12.75">
      <c r="A166" s="38">
        <f t="shared" si="29"/>
        <v>156</v>
      </c>
      <c r="B166" s="25"/>
      <c r="C166" s="25"/>
      <c r="D166" s="25"/>
      <c r="E166" s="25"/>
      <c r="G166" s="69">
        <f t="shared" si="30"/>
        <v>0</v>
      </c>
      <c r="H166" s="69">
        <f t="shared" si="31"/>
        <v>0</v>
      </c>
      <c r="I166" s="69">
        <f t="shared" si="32"/>
        <v>0</v>
      </c>
      <c r="J166" s="77">
        <f t="shared" si="33"/>
        <v>0</v>
      </c>
      <c r="K166" s="54">
        <f t="shared" si="34"/>
        <v>0.003148148148142127</v>
      </c>
      <c r="L166" s="78">
        <f t="shared" si="35"/>
        <v>0.001</v>
      </c>
      <c r="N166" s="10">
        <f t="shared" si="26"/>
        <v>4.8972491909385125</v>
      </c>
      <c r="O166" s="10">
        <f t="shared" si="27"/>
        <v>-3.8972491909385125</v>
      </c>
      <c r="P166" s="54">
        <f t="shared" si="28"/>
        <v>0.003148148148142127</v>
      </c>
    </row>
    <row r="167" spans="1:16" ht="12.75">
      <c r="A167" s="38">
        <f t="shared" si="29"/>
        <v>157</v>
      </c>
      <c r="B167" s="25"/>
      <c r="C167" s="25"/>
      <c r="D167" s="25"/>
      <c r="E167" s="25"/>
      <c r="G167" s="69">
        <f t="shared" si="30"/>
        <v>0</v>
      </c>
      <c r="H167" s="69">
        <f t="shared" si="31"/>
        <v>0</v>
      </c>
      <c r="I167" s="69">
        <f t="shared" si="32"/>
        <v>0</v>
      </c>
      <c r="J167" s="77">
        <f t="shared" si="33"/>
        <v>0</v>
      </c>
      <c r="K167" s="54">
        <f t="shared" si="34"/>
        <v>0.003148148148142127</v>
      </c>
      <c r="L167" s="78">
        <f t="shared" si="35"/>
        <v>0.001</v>
      </c>
      <c r="N167" s="10">
        <f t="shared" si="26"/>
        <v>4.8972491909385125</v>
      </c>
      <c r="O167" s="10">
        <f t="shared" si="27"/>
        <v>-3.8972491909385125</v>
      </c>
      <c r="P167" s="54">
        <f t="shared" si="28"/>
        <v>0.003148148148142127</v>
      </c>
    </row>
    <row r="168" spans="1:16" ht="12.75">
      <c r="A168" s="38">
        <f t="shared" si="29"/>
        <v>158</v>
      </c>
      <c r="B168" s="25"/>
      <c r="C168" s="25"/>
      <c r="D168" s="25"/>
      <c r="E168" s="25"/>
      <c r="G168" s="69">
        <f t="shared" si="30"/>
        <v>0</v>
      </c>
      <c r="H168" s="69">
        <f t="shared" si="31"/>
        <v>0</v>
      </c>
      <c r="I168" s="69">
        <f t="shared" si="32"/>
        <v>0</v>
      </c>
      <c r="J168" s="77">
        <f t="shared" si="33"/>
        <v>0</v>
      </c>
      <c r="K168" s="54">
        <f t="shared" si="34"/>
        <v>0.003148148148142127</v>
      </c>
      <c r="L168" s="78">
        <f t="shared" si="35"/>
        <v>0.001</v>
      </c>
      <c r="N168" s="10">
        <f t="shared" si="26"/>
        <v>4.8972491909385125</v>
      </c>
      <c r="O168" s="10">
        <f t="shared" si="27"/>
        <v>-3.8972491909385125</v>
      </c>
      <c r="P168" s="54">
        <f t="shared" si="28"/>
        <v>0.003148148148142127</v>
      </c>
    </row>
    <row r="169" spans="1:16" ht="12.75">
      <c r="A169" s="38">
        <f t="shared" si="29"/>
        <v>159</v>
      </c>
      <c r="B169" s="25"/>
      <c r="C169" s="25"/>
      <c r="D169" s="25"/>
      <c r="E169" s="25"/>
      <c r="G169" s="69">
        <f t="shared" si="30"/>
        <v>0</v>
      </c>
      <c r="H169" s="69">
        <f t="shared" si="31"/>
        <v>0</v>
      </c>
      <c r="I169" s="69">
        <f t="shared" si="32"/>
        <v>0</v>
      </c>
      <c r="J169" s="77">
        <f t="shared" si="33"/>
        <v>0</v>
      </c>
      <c r="K169" s="54">
        <f t="shared" si="34"/>
        <v>0.003148148148142127</v>
      </c>
      <c r="L169" s="78">
        <f t="shared" si="35"/>
        <v>0.001</v>
      </c>
      <c r="N169" s="10">
        <f t="shared" si="26"/>
        <v>4.8972491909385125</v>
      </c>
      <c r="O169" s="10">
        <f t="shared" si="27"/>
        <v>-3.8972491909385125</v>
      </c>
      <c r="P169" s="54">
        <f t="shared" si="28"/>
        <v>0.003148148148142127</v>
      </c>
    </row>
    <row r="170" spans="1:16" ht="12.75">
      <c r="A170" s="38">
        <f t="shared" si="29"/>
        <v>160</v>
      </c>
      <c r="B170" s="25"/>
      <c r="C170" s="25"/>
      <c r="D170" s="25"/>
      <c r="E170" s="25"/>
      <c r="G170" s="69">
        <f t="shared" si="30"/>
        <v>0</v>
      </c>
      <c r="H170" s="69">
        <f t="shared" si="31"/>
        <v>0</v>
      </c>
      <c r="I170" s="69">
        <f t="shared" si="32"/>
        <v>0</v>
      </c>
      <c r="J170" s="77">
        <f t="shared" si="33"/>
        <v>0</v>
      </c>
      <c r="K170" s="54">
        <f t="shared" si="34"/>
        <v>0.003148148148142127</v>
      </c>
      <c r="L170" s="78">
        <f t="shared" si="35"/>
        <v>0.001</v>
      </c>
      <c r="N170" s="10">
        <f t="shared" si="26"/>
        <v>4.8972491909385125</v>
      </c>
      <c r="O170" s="10">
        <f t="shared" si="27"/>
        <v>-3.8972491909385125</v>
      </c>
      <c r="P170" s="54">
        <f t="shared" si="28"/>
        <v>0.003148148148142127</v>
      </c>
    </row>
    <row r="171" spans="1:16" ht="12.75">
      <c r="A171" s="38">
        <f t="shared" si="29"/>
        <v>161</v>
      </c>
      <c r="B171" s="25"/>
      <c r="C171" s="25"/>
      <c r="D171" s="25"/>
      <c r="E171" s="25"/>
      <c r="G171" s="69">
        <f t="shared" si="30"/>
        <v>0</v>
      </c>
      <c r="H171" s="69">
        <f t="shared" si="31"/>
        <v>0</v>
      </c>
      <c r="I171" s="69">
        <f t="shared" si="32"/>
        <v>0</v>
      </c>
      <c r="J171" s="77">
        <f t="shared" si="33"/>
        <v>0</v>
      </c>
      <c r="K171" s="54">
        <f t="shared" si="34"/>
        <v>0.003148148148142127</v>
      </c>
      <c r="L171" s="78">
        <f t="shared" si="35"/>
        <v>0.001</v>
      </c>
      <c r="N171" s="10">
        <f t="shared" si="26"/>
        <v>4.8972491909385125</v>
      </c>
      <c r="O171" s="10">
        <f t="shared" si="27"/>
        <v>-3.8972491909385125</v>
      </c>
      <c r="P171" s="54">
        <f t="shared" si="28"/>
        <v>0.003148148148142127</v>
      </c>
    </row>
    <row r="172" spans="1:16" ht="12.75">
      <c r="A172" s="38">
        <f t="shared" si="29"/>
        <v>162</v>
      </c>
      <c r="B172" s="25"/>
      <c r="C172" s="25"/>
      <c r="D172" s="25"/>
      <c r="E172" s="25"/>
      <c r="G172" s="69">
        <f t="shared" si="30"/>
        <v>0</v>
      </c>
      <c r="H172" s="69">
        <f t="shared" si="31"/>
        <v>0</v>
      </c>
      <c r="I172" s="69">
        <f t="shared" si="32"/>
        <v>0</v>
      </c>
      <c r="J172" s="77">
        <f t="shared" si="33"/>
        <v>0</v>
      </c>
      <c r="K172" s="54">
        <f t="shared" si="34"/>
        <v>0.003148148148142127</v>
      </c>
      <c r="L172" s="78">
        <f t="shared" si="35"/>
        <v>0.001</v>
      </c>
      <c r="N172" s="10">
        <f t="shared" si="26"/>
        <v>4.8972491909385125</v>
      </c>
      <c r="O172" s="10">
        <f t="shared" si="27"/>
        <v>-3.8972491909385125</v>
      </c>
      <c r="P172" s="54">
        <f t="shared" si="28"/>
        <v>0.003148148148142127</v>
      </c>
    </row>
    <row r="173" spans="1:16" ht="12.75">
      <c r="A173" s="38">
        <f t="shared" si="29"/>
        <v>163</v>
      </c>
      <c r="B173" s="25"/>
      <c r="C173" s="25"/>
      <c r="D173" s="25"/>
      <c r="E173" s="25"/>
      <c r="G173" s="69">
        <f t="shared" si="30"/>
        <v>0</v>
      </c>
      <c r="H173" s="69">
        <f t="shared" si="31"/>
        <v>0</v>
      </c>
      <c r="I173" s="69">
        <f t="shared" si="32"/>
        <v>0</v>
      </c>
      <c r="J173" s="77">
        <f t="shared" si="33"/>
        <v>0</v>
      </c>
      <c r="K173" s="54">
        <f t="shared" si="34"/>
        <v>0.003148148148142127</v>
      </c>
      <c r="L173" s="78">
        <f t="shared" si="35"/>
        <v>0.001</v>
      </c>
      <c r="N173" s="10">
        <f t="shared" si="26"/>
        <v>4.8972491909385125</v>
      </c>
      <c r="O173" s="10">
        <f t="shared" si="27"/>
        <v>-3.8972491909385125</v>
      </c>
      <c r="P173" s="54">
        <f t="shared" si="28"/>
        <v>0.003148148148142127</v>
      </c>
    </row>
    <row r="174" spans="1:16" ht="12.75">
      <c r="A174" s="38">
        <f t="shared" si="29"/>
        <v>164</v>
      </c>
      <c r="B174" s="25"/>
      <c r="C174" s="25"/>
      <c r="D174" s="25"/>
      <c r="E174" s="25"/>
      <c r="G174" s="69">
        <f t="shared" si="30"/>
        <v>0</v>
      </c>
      <c r="H174" s="69">
        <f t="shared" si="31"/>
        <v>0</v>
      </c>
      <c r="I174" s="69">
        <f t="shared" si="32"/>
        <v>0</v>
      </c>
      <c r="J174" s="77">
        <f t="shared" si="33"/>
        <v>0</v>
      </c>
      <c r="K174" s="54">
        <f t="shared" si="34"/>
        <v>0.003148148148142127</v>
      </c>
      <c r="L174" s="78">
        <f t="shared" si="35"/>
        <v>0.001</v>
      </c>
      <c r="N174" s="10">
        <f t="shared" si="26"/>
        <v>4.8972491909385125</v>
      </c>
      <c r="O174" s="10">
        <f t="shared" si="27"/>
        <v>-3.8972491909385125</v>
      </c>
      <c r="P174" s="54">
        <f t="shared" si="28"/>
        <v>0.003148148148142127</v>
      </c>
    </row>
    <row r="175" spans="1:16" ht="12.75">
      <c r="A175" s="38">
        <f t="shared" si="29"/>
        <v>165</v>
      </c>
      <c r="B175" s="25"/>
      <c r="C175" s="25"/>
      <c r="D175" s="25"/>
      <c r="E175" s="25"/>
      <c r="G175" s="69">
        <f t="shared" si="30"/>
        <v>0</v>
      </c>
      <c r="H175" s="69">
        <f t="shared" si="31"/>
        <v>0</v>
      </c>
      <c r="I175" s="69">
        <f t="shared" si="32"/>
        <v>0</v>
      </c>
      <c r="J175" s="77">
        <f t="shared" si="33"/>
        <v>0</v>
      </c>
      <c r="K175" s="54">
        <f t="shared" si="34"/>
        <v>0.003148148148142127</v>
      </c>
      <c r="L175" s="78">
        <f t="shared" si="35"/>
        <v>0.001</v>
      </c>
      <c r="N175" s="10">
        <f t="shared" si="26"/>
        <v>4.8972491909385125</v>
      </c>
      <c r="O175" s="10">
        <f t="shared" si="27"/>
        <v>-3.8972491909385125</v>
      </c>
      <c r="P175" s="54">
        <f t="shared" si="28"/>
        <v>0.003148148148142127</v>
      </c>
    </row>
    <row r="176" spans="1:16" ht="12.75">
      <c r="A176" s="38">
        <f t="shared" si="29"/>
        <v>166</v>
      </c>
      <c r="B176" s="25"/>
      <c r="C176" s="25"/>
      <c r="D176" s="25"/>
      <c r="E176" s="25"/>
      <c r="G176" s="69">
        <f t="shared" si="30"/>
        <v>0</v>
      </c>
      <c r="H176" s="69">
        <f t="shared" si="31"/>
        <v>0</v>
      </c>
      <c r="I176" s="69">
        <f t="shared" si="32"/>
        <v>0</v>
      </c>
      <c r="J176" s="77">
        <f t="shared" si="33"/>
        <v>0</v>
      </c>
      <c r="K176" s="54">
        <f t="shared" si="34"/>
        <v>0.003148148148142127</v>
      </c>
      <c r="L176" s="78">
        <f t="shared" si="35"/>
        <v>0.001</v>
      </c>
      <c r="N176" s="10">
        <f t="shared" si="26"/>
        <v>4.8972491909385125</v>
      </c>
      <c r="O176" s="10">
        <f t="shared" si="27"/>
        <v>-3.8972491909385125</v>
      </c>
      <c r="P176" s="54">
        <f t="shared" si="28"/>
        <v>0.003148148148142127</v>
      </c>
    </row>
    <row r="177" spans="1:16" ht="12.75">
      <c r="A177" s="38">
        <f t="shared" si="29"/>
        <v>167</v>
      </c>
      <c r="B177" s="25"/>
      <c r="C177" s="25"/>
      <c r="D177" s="25"/>
      <c r="E177" s="25"/>
      <c r="G177" s="69">
        <f t="shared" si="30"/>
        <v>0</v>
      </c>
      <c r="H177" s="69">
        <f t="shared" si="31"/>
        <v>0</v>
      </c>
      <c r="I177" s="69">
        <f t="shared" si="32"/>
        <v>0</v>
      </c>
      <c r="J177" s="77">
        <f t="shared" si="33"/>
        <v>0</v>
      </c>
      <c r="K177" s="54">
        <f t="shared" si="34"/>
        <v>0.003148148148142127</v>
      </c>
      <c r="L177" s="78">
        <f t="shared" si="35"/>
        <v>0.001</v>
      </c>
      <c r="N177" s="10">
        <f t="shared" si="26"/>
        <v>4.8972491909385125</v>
      </c>
      <c r="O177" s="10">
        <f t="shared" si="27"/>
        <v>-3.8972491909385125</v>
      </c>
      <c r="P177" s="54">
        <f t="shared" si="28"/>
        <v>0.003148148148142127</v>
      </c>
    </row>
    <row r="178" spans="1:16" ht="12.75">
      <c r="A178" s="38">
        <f t="shared" si="29"/>
        <v>168</v>
      </c>
      <c r="B178" s="25"/>
      <c r="C178" s="25"/>
      <c r="D178" s="25"/>
      <c r="E178" s="25"/>
      <c r="G178" s="69">
        <f t="shared" si="30"/>
        <v>0</v>
      </c>
      <c r="H178" s="69">
        <f t="shared" si="31"/>
        <v>0</v>
      </c>
      <c r="I178" s="69">
        <f t="shared" si="32"/>
        <v>0</v>
      </c>
      <c r="J178" s="77">
        <f t="shared" si="33"/>
        <v>0</v>
      </c>
      <c r="K178" s="54">
        <f t="shared" si="34"/>
        <v>0.003148148148142127</v>
      </c>
      <c r="L178" s="78">
        <f t="shared" si="35"/>
        <v>0.001</v>
      </c>
      <c r="N178" s="10">
        <f t="shared" si="26"/>
        <v>4.8972491909385125</v>
      </c>
      <c r="O178" s="10">
        <f t="shared" si="27"/>
        <v>-3.8972491909385125</v>
      </c>
      <c r="P178" s="54">
        <f t="shared" si="28"/>
        <v>0.003148148148142127</v>
      </c>
    </row>
    <row r="179" spans="1:16" ht="12.75">
      <c r="A179" s="38">
        <f t="shared" si="29"/>
        <v>169</v>
      </c>
      <c r="B179" s="25"/>
      <c r="C179" s="25"/>
      <c r="D179" s="25"/>
      <c r="E179" s="25"/>
      <c r="G179" s="69">
        <f t="shared" si="30"/>
        <v>0</v>
      </c>
      <c r="H179" s="69">
        <f t="shared" si="31"/>
        <v>0</v>
      </c>
      <c r="I179" s="69">
        <f t="shared" si="32"/>
        <v>0</v>
      </c>
      <c r="J179" s="77">
        <f t="shared" si="33"/>
        <v>0</v>
      </c>
      <c r="K179" s="54">
        <f t="shared" si="34"/>
        <v>0.003148148148142127</v>
      </c>
      <c r="L179" s="78">
        <f t="shared" si="35"/>
        <v>0.001</v>
      </c>
      <c r="N179" s="10">
        <f t="shared" si="26"/>
        <v>4.8972491909385125</v>
      </c>
      <c r="O179" s="10">
        <f t="shared" si="27"/>
        <v>-3.8972491909385125</v>
      </c>
      <c r="P179" s="54">
        <f t="shared" si="28"/>
        <v>0.003148148148142127</v>
      </c>
    </row>
    <row r="180" spans="1:16" ht="12.75">
      <c r="A180" s="38">
        <f t="shared" si="29"/>
        <v>170</v>
      </c>
      <c r="B180" s="25"/>
      <c r="C180" s="25"/>
      <c r="D180" s="25"/>
      <c r="E180" s="25"/>
      <c r="G180" s="69">
        <f t="shared" si="30"/>
        <v>0</v>
      </c>
      <c r="H180" s="69">
        <f t="shared" si="31"/>
        <v>0</v>
      </c>
      <c r="I180" s="69">
        <f t="shared" si="32"/>
        <v>0</v>
      </c>
      <c r="J180" s="77">
        <f t="shared" si="33"/>
        <v>0</v>
      </c>
      <c r="K180" s="54">
        <f t="shared" si="34"/>
        <v>0.003148148148142127</v>
      </c>
      <c r="L180" s="78">
        <f t="shared" si="35"/>
        <v>0.001</v>
      </c>
      <c r="N180" s="10">
        <f t="shared" si="26"/>
        <v>4.8972491909385125</v>
      </c>
      <c r="O180" s="10">
        <f t="shared" si="27"/>
        <v>-3.8972491909385125</v>
      </c>
      <c r="P180" s="54">
        <f t="shared" si="28"/>
        <v>0.003148148148142127</v>
      </c>
    </row>
    <row r="181" spans="1:16" ht="12.75">
      <c r="A181" s="38">
        <f t="shared" si="29"/>
        <v>171</v>
      </c>
      <c r="B181" s="25"/>
      <c r="C181" s="25"/>
      <c r="D181" s="25"/>
      <c r="E181" s="25"/>
      <c r="G181" s="69">
        <f t="shared" si="30"/>
        <v>0</v>
      </c>
      <c r="H181" s="69">
        <f t="shared" si="31"/>
        <v>0</v>
      </c>
      <c r="I181" s="69">
        <f t="shared" si="32"/>
        <v>0</v>
      </c>
      <c r="J181" s="77">
        <f t="shared" si="33"/>
        <v>0</v>
      </c>
      <c r="K181" s="54">
        <f t="shared" si="34"/>
        <v>0.003148148148142127</v>
      </c>
      <c r="L181" s="78">
        <f t="shared" si="35"/>
        <v>0.001</v>
      </c>
      <c r="N181" s="10">
        <f t="shared" si="26"/>
        <v>4.8972491909385125</v>
      </c>
      <c r="O181" s="10">
        <f t="shared" si="27"/>
        <v>-3.8972491909385125</v>
      </c>
      <c r="P181" s="54">
        <f t="shared" si="28"/>
        <v>0.003148148148142127</v>
      </c>
    </row>
    <row r="182" spans="1:16" ht="12.75">
      <c r="A182" s="38">
        <f t="shared" si="29"/>
        <v>172</v>
      </c>
      <c r="B182" s="25"/>
      <c r="C182" s="25"/>
      <c r="D182" s="25"/>
      <c r="E182" s="25"/>
      <c r="G182" s="69">
        <f t="shared" si="30"/>
        <v>0</v>
      </c>
      <c r="H182" s="69">
        <f t="shared" si="31"/>
        <v>0</v>
      </c>
      <c r="I182" s="69">
        <f t="shared" si="32"/>
        <v>0</v>
      </c>
      <c r="J182" s="77">
        <f t="shared" si="33"/>
        <v>0</v>
      </c>
      <c r="K182" s="54">
        <f t="shared" si="34"/>
        <v>0.003148148148142127</v>
      </c>
      <c r="L182" s="78">
        <f t="shared" si="35"/>
        <v>0.001</v>
      </c>
      <c r="N182" s="10">
        <f t="shared" si="26"/>
        <v>4.8972491909385125</v>
      </c>
      <c r="O182" s="10">
        <f t="shared" si="27"/>
        <v>-3.8972491909385125</v>
      </c>
      <c r="P182" s="54">
        <f t="shared" si="28"/>
        <v>0.003148148148142127</v>
      </c>
    </row>
    <row r="183" spans="1:16" ht="12.75">
      <c r="A183" s="38">
        <f t="shared" si="29"/>
        <v>173</v>
      </c>
      <c r="B183" s="25"/>
      <c r="C183" s="25"/>
      <c r="D183" s="25"/>
      <c r="E183" s="25"/>
      <c r="G183" s="69">
        <f t="shared" si="30"/>
        <v>0</v>
      </c>
      <c r="H183" s="69">
        <f t="shared" si="31"/>
        <v>0</v>
      </c>
      <c r="I183" s="69">
        <f t="shared" si="32"/>
        <v>0</v>
      </c>
      <c r="J183" s="77">
        <f t="shared" si="33"/>
        <v>0</v>
      </c>
      <c r="K183" s="54">
        <f t="shared" si="34"/>
        <v>0.003148148148142127</v>
      </c>
      <c r="L183" s="78">
        <f t="shared" si="35"/>
        <v>0.001</v>
      </c>
      <c r="N183" s="10">
        <f t="shared" si="26"/>
        <v>4.8972491909385125</v>
      </c>
      <c r="O183" s="10">
        <f t="shared" si="27"/>
        <v>-3.8972491909385125</v>
      </c>
      <c r="P183" s="54">
        <f t="shared" si="28"/>
        <v>0.003148148148142127</v>
      </c>
    </row>
    <row r="184" spans="1:16" ht="12.75">
      <c r="A184" s="38">
        <f t="shared" si="29"/>
        <v>174</v>
      </c>
      <c r="B184" s="25"/>
      <c r="C184" s="25"/>
      <c r="D184" s="25"/>
      <c r="E184" s="25"/>
      <c r="G184" s="69">
        <f t="shared" si="30"/>
        <v>0</v>
      </c>
      <c r="H184" s="69">
        <f t="shared" si="31"/>
        <v>0</v>
      </c>
      <c r="I184" s="69">
        <f t="shared" si="32"/>
        <v>0</v>
      </c>
      <c r="J184" s="77">
        <f t="shared" si="33"/>
        <v>0</v>
      </c>
      <c r="K184" s="54">
        <f t="shared" si="34"/>
        <v>0.003148148148142127</v>
      </c>
      <c r="L184" s="78">
        <f t="shared" si="35"/>
        <v>0.001</v>
      </c>
      <c r="N184" s="10">
        <f t="shared" si="26"/>
        <v>4.8972491909385125</v>
      </c>
      <c r="O184" s="10">
        <f t="shared" si="27"/>
        <v>-3.8972491909385125</v>
      </c>
      <c r="P184" s="54">
        <f t="shared" si="28"/>
        <v>0.003148148148142127</v>
      </c>
    </row>
    <row r="185" spans="1:16" ht="12.75">
      <c r="A185" s="38">
        <f t="shared" si="29"/>
        <v>175</v>
      </c>
      <c r="B185" s="25"/>
      <c r="C185" s="25"/>
      <c r="D185" s="25"/>
      <c r="E185" s="25"/>
      <c r="G185" s="69">
        <f t="shared" si="30"/>
        <v>0</v>
      </c>
      <c r="H185" s="69">
        <f t="shared" si="31"/>
        <v>0</v>
      </c>
      <c r="I185" s="69">
        <f t="shared" si="32"/>
        <v>0</v>
      </c>
      <c r="J185" s="77">
        <f t="shared" si="33"/>
        <v>0</v>
      </c>
      <c r="K185" s="54">
        <f t="shared" si="34"/>
        <v>0.003148148148142127</v>
      </c>
      <c r="L185" s="78">
        <f t="shared" si="35"/>
        <v>0.001</v>
      </c>
      <c r="N185" s="10">
        <f t="shared" si="26"/>
        <v>4.8972491909385125</v>
      </c>
      <c r="O185" s="10">
        <f t="shared" si="27"/>
        <v>-3.8972491909385125</v>
      </c>
      <c r="P185" s="54">
        <f t="shared" si="28"/>
        <v>0.003148148148142127</v>
      </c>
    </row>
    <row r="186" spans="1:16" ht="12.75">
      <c r="A186" s="38">
        <f t="shared" si="29"/>
        <v>176</v>
      </c>
      <c r="B186" s="25"/>
      <c r="C186" s="25"/>
      <c r="D186" s="25"/>
      <c r="E186" s="25"/>
      <c r="G186" s="69">
        <f t="shared" si="30"/>
        <v>0</v>
      </c>
      <c r="H186" s="69">
        <f t="shared" si="31"/>
        <v>0</v>
      </c>
      <c r="I186" s="69">
        <f t="shared" si="32"/>
        <v>0</v>
      </c>
      <c r="J186" s="77">
        <f t="shared" si="33"/>
        <v>0</v>
      </c>
      <c r="K186" s="54">
        <f t="shared" si="34"/>
        <v>0.003148148148142127</v>
      </c>
      <c r="L186" s="78">
        <f t="shared" si="35"/>
        <v>0.001</v>
      </c>
      <c r="N186" s="10">
        <f t="shared" si="26"/>
        <v>4.8972491909385125</v>
      </c>
      <c r="O186" s="10">
        <f t="shared" si="27"/>
        <v>-3.8972491909385125</v>
      </c>
      <c r="P186" s="54">
        <f t="shared" si="28"/>
        <v>0.003148148148142127</v>
      </c>
    </row>
    <row r="187" spans="1:16" ht="12.75">
      <c r="A187" s="38">
        <f t="shared" si="29"/>
        <v>177</v>
      </c>
      <c r="B187" s="25"/>
      <c r="C187" s="25"/>
      <c r="D187" s="25"/>
      <c r="E187" s="25"/>
      <c r="G187" s="69">
        <f t="shared" si="30"/>
        <v>0</v>
      </c>
      <c r="H187" s="69">
        <f t="shared" si="31"/>
        <v>0</v>
      </c>
      <c r="I187" s="69">
        <f t="shared" si="32"/>
        <v>0</v>
      </c>
      <c r="J187" s="77">
        <f t="shared" si="33"/>
        <v>0</v>
      </c>
      <c r="K187" s="54">
        <f t="shared" si="34"/>
        <v>0.003148148148142127</v>
      </c>
      <c r="L187" s="78">
        <f t="shared" si="35"/>
        <v>0.001</v>
      </c>
      <c r="N187" s="10">
        <f t="shared" si="26"/>
        <v>4.8972491909385125</v>
      </c>
      <c r="O187" s="10">
        <f t="shared" si="27"/>
        <v>-3.8972491909385125</v>
      </c>
      <c r="P187" s="54">
        <f t="shared" si="28"/>
        <v>0.003148148148142127</v>
      </c>
    </row>
    <row r="188" spans="1:16" ht="12.75">
      <c r="A188" s="38">
        <f t="shared" si="29"/>
        <v>178</v>
      </c>
      <c r="B188" s="25"/>
      <c r="C188" s="25"/>
      <c r="D188" s="25"/>
      <c r="E188" s="25"/>
      <c r="G188" s="69">
        <f t="shared" si="30"/>
        <v>0</v>
      </c>
      <c r="H188" s="69">
        <f t="shared" si="31"/>
        <v>0</v>
      </c>
      <c r="I188" s="69">
        <f t="shared" si="32"/>
        <v>0</v>
      </c>
      <c r="J188" s="77">
        <f t="shared" si="33"/>
        <v>0</v>
      </c>
      <c r="K188" s="54">
        <f t="shared" si="34"/>
        <v>0.003148148148142127</v>
      </c>
      <c r="L188" s="78">
        <f t="shared" si="35"/>
        <v>0.001</v>
      </c>
      <c r="N188" s="10">
        <f t="shared" si="26"/>
        <v>4.8972491909385125</v>
      </c>
      <c r="O188" s="10">
        <f t="shared" si="27"/>
        <v>-3.8972491909385125</v>
      </c>
      <c r="P188" s="54">
        <f t="shared" si="28"/>
        <v>0.003148148148142127</v>
      </c>
    </row>
    <row r="189" spans="1:16" ht="12.75">
      <c r="A189" s="38">
        <f t="shared" si="29"/>
        <v>179</v>
      </c>
      <c r="B189" s="25"/>
      <c r="C189" s="25"/>
      <c r="D189" s="25"/>
      <c r="E189" s="25"/>
      <c r="G189" s="69">
        <f t="shared" si="30"/>
        <v>0</v>
      </c>
      <c r="H189" s="69">
        <f t="shared" si="31"/>
        <v>0</v>
      </c>
      <c r="I189" s="69">
        <f t="shared" si="32"/>
        <v>0</v>
      </c>
      <c r="J189" s="77">
        <f t="shared" si="33"/>
        <v>0</v>
      </c>
      <c r="K189" s="54">
        <f t="shared" si="34"/>
        <v>0.003148148148142127</v>
      </c>
      <c r="L189" s="78">
        <f t="shared" si="35"/>
        <v>0.001</v>
      </c>
      <c r="N189" s="10">
        <f t="shared" si="26"/>
        <v>4.8972491909385125</v>
      </c>
      <c r="O189" s="10">
        <f t="shared" si="27"/>
        <v>-3.8972491909385125</v>
      </c>
      <c r="P189" s="54">
        <f t="shared" si="28"/>
        <v>0.003148148148142127</v>
      </c>
    </row>
    <row r="190" spans="1:16" ht="12.75">
      <c r="A190" s="38">
        <f t="shared" si="29"/>
        <v>180</v>
      </c>
      <c r="B190" s="25"/>
      <c r="C190" s="25"/>
      <c r="D190" s="25"/>
      <c r="E190" s="25"/>
      <c r="G190" s="69">
        <f t="shared" si="30"/>
        <v>0</v>
      </c>
      <c r="H190" s="69">
        <f t="shared" si="31"/>
        <v>0</v>
      </c>
      <c r="I190" s="69">
        <f t="shared" si="32"/>
        <v>0</v>
      </c>
      <c r="J190" s="77">
        <f t="shared" si="33"/>
        <v>0</v>
      </c>
      <c r="K190" s="54">
        <f t="shared" si="34"/>
        <v>0.003148148148142127</v>
      </c>
      <c r="L190" s="78">
        <f t="shared" si="35"/>
        <v>0.001</v>
      </c>
      <c r="N190" s="10">
        <f t="shared" si="26"/>
        <v>4.8972491909385125</v>
      </c>
      <c r="O190" s="10">
        <f t="shared" si="27"/>
        <v>-3.8972491909385125</v>
      </c>
      <c r="P190" s="54">
        <f t="shared" si="28"/>
        <v>0.003148148148142127</v>
      </c>
    </row>
    <row r="191" spans="1:16" ht="12.75">
      <c r="A191" s="38">
        <f t="shared" si="29"/>
        <v>181</v>
      </c>
      <c r="B191" s="25"/>
      <c r="C191" s="25"/>
      <c r="D191" s="25"/>
      <c r="E191" s="25"/>
      <c r="G191" s="69">
        <f t="shared" si="30"/>
        <v>0</v>
      </c>
      <c r="H191" s="69">
        <f t="shared" si="31"/>
        <v>0</v>
      </c>
      <c r="I191" s="69">
        <f t="shared" si="32"/>
        <v>0</v>
      </c>
      <c r="J191" s="77">
        <f t="shared" si="33"/>
        <v>0</v>
      </c>
      <c r="K191" s="54">
        <f t="shared" si="34"/>
        <v>0.003148148148142127</v>
      </c>
      <c r="L191" s="78">
        <f t="shared" si="35"/>
        <v>0.001</v>
      </c>
      <c r="N191" s="10">
        <f t="shared" si="26"/>
        <v>4.8972491909385125</v>
      </c>
      <c r="O191" s="10">
        <f t="shared" si="27"/>
        <v>-3.8972491909385125</v>
      </c>
      <c r="P191" s="54">
        <f t="shared" si="28"/>
        <v>0.003148148148142127</v>
      </c>
    </row>
    <row r="192" spans="1:16" ht="12.75">
      <c r="A192" s="38">
        <f t="shared" si="29"/>
        <v>182</v>
      </c>
      <c r="B192" s="25"/>
      <c r="C192" s="25"/>
      <c r="D192" s="25"/>
      <c r="E192" s="25"/>
      <c r="G192" s="69">
        <f t="shared" si="30"/>
        <v>0</v>
      </c>
      <c r="H192" s="69">
        <f t="shared" si="31"/>
        <v>0</v>
      </c>
      <c r="I192" s="69">
        <f t="shared" si="32"/>
        <v>0</v>
      </c>
      <c r="J192" s="77">
        <f t="shared" si="33"/>
        <v>0</v>
      </c>
      <c r="K192" s="54">
        <f t="shared" si="34"/>
        <v>0.003148148148142127</v>
      </c>
      <c r="L192" s="78">
        <f t="shared" si="35"/>
        <v>0.001</v>
      </c>
      <c r="N192" s="10">
        <f t="shared" si="26"/>
        <v>4.8972491909385125</v>
      </c>
      <c r="O192" s="10">
        <f t="shared" si="27"/>
        <v>-3.8972491909385125</v>
      </c>
      <c r="P192" s="54">
        <f t="shared" si="28"/>
        <v>0.003148148148142127</v>
      </c>
    </row>
    <row r="193" spans="1:16" ht="12.75">
      <c r="A193" s="38">
        <f t="shared" si="29"/>
        <v>183</v>
      </c>
      <c r="B193" s="25"/>
      <c r="C193" s="25"/>
      <c r="D193" s="25"/>
      <c r="E193" s="25"/>
      <c r="G193" s="69">
        <f t="shared" si="30"/>
        <v>0</v>
      </c>
      <c r="H193" s="69">
        <f t="shared" si="31"/>
        <v>0</v>
      </c>
      <c r="I193" s="69">
        <f t="shared" si="32"/>
        <v>0</v>
      </c>
      <c r="J193" s="77">
        <f t="shared" si="33"/>
        <v>0</v>
      </c>
      <c r="K193" s="54">
        <f t="shared" si="34"/>
        <v>0.003148148148142127</v>
      </c>
      <c r="L193" s="78">
        <f t="shared" si="35"/>
        <v>0.001</v>
      </c>
      <c r="N193" s="10">
        <f t="shared" si="26"/>
        <v>4.8972491909385125</v>
      </c>
      <c r="O193" s="10">
        <f t="shared" si="27"/>
        <v>-3.8972491909385125</v>
      </c>
      <c r="P193" s="54">
        <f t="shared" si="28"/>
        <v>0.003148148148142127</v>
      </c>
    </row>
    <row r="194" spans="1:16" ht="12.75">
      <c r="A194" s="38">
        <f t="shared" si="29"/>
        <v>184</v>
      </c>
      <c r="B194" s="25"/>
      <c r="C194" s="25"/>
      <c r="D194" s="25"/>
      <c r="E194" s="25"/>
      <c r="G194" s="69">
        <f t="shared" si="30"/>
        <v>0</v>
      </c>
      <c r="H194" s="69">
        <f t="shared" si="31"/>
        <v>0</v>
      </c>
      <c r="I194" s="69">
        <f t="shared" si="32"/>
        <v>0</v>
      </c>
      <c r="J194" s="77">
        <f t="shared" si="33"/>
        <v>0</v>
      </c>
      <c r="K194" s="54">
        <f t="shared" si="34"/>
        <v>0.003148148148142127</v>
      </c>
      <c r="L194" s="78">
        <f t="shared" si="35"/>
        <v>0.001</v>
      </c>
      <c r="N194" s="10">
        <f t="shared" si="26"/>
        <v>4.8972491909385125</v>
      </c>
      <c r="O194" s="10">
        <f t="shared" si="27"/>
        <v>-3.8972491909385125</v>
      </c>
      <c r="P194" s="54">
        <f t="shared" si="28"/>
        <v>0.003148148148142127</v>
      </c>
    </row>
    <row r="195" spans="1:16" ht="12.75">
      <c r="A195" s="38">
        <f t="shared" si="29"/>
        <v>185</v>
      </c>
      <c r="B195" s="25"/>
      <c r="C195" s="25"/>
      <c r="D195" s="25"/>
      <c r="E195" s="25"/>
      <c r="G195" s="69">
        <f t="shared" si="30"/>
        <v>0</v>
      </c>
      <c r="H195" s="69">
        <f t="shared" si="31"/>
        <v>0</v>
      </c>
      <c r="I195" s="69">
        <f t="shared" si="32"/>
        <v>0</v>
      </c>
      <c r="J195" s="77">
        <f t="shared" si="33"/>
        <v>0</v>
      </c>
      <c r="K195" s="54">
        <f t="shared" si="34"/>
        <v>0.003148148148142127</v>
      </c>
      <c r="L195" s="78">
        <f t="shared" si="35"/>
        <v>0.001</v>
      </c>
      <c r="N195" s="10">
        <f t="shared" si="26"/>
        <v>4.8972491909385125</v>
      </c>
      <c r="O195" s="10">
        <f t="shared" si="27"/>
        <v>-3.8972491909385125</v>
      </c>
      <c r="P195" s="54">
        <f t="shared" si="28"/>
        <v>0.003148148148142127</v>
      </c>
    </row>
    <row r="196" spans="1:16" ht="12.75">
      <c r="A196" s="38">
        <f t="shared" si="29"/>
        <v>186</v>
      </c>
      <c r="B196" s="25"/>
      <c r="C196" s="25"/>
      <c r="D196" s="25"/>
      <c r="E196" s="25"/>
      <c r="G196" s="69">
        <f t="shared" si="30"/>
        <v>0</v>
      </c>
      <c r="H196" s="69">
        <f t="shared" si="31"/>
        <v>0</v>
      </c>
      <c r="I196" s="69">
        <f t="shared" si="32"/>
        <v>0</v>
      </c>
      <c r="J196" s="77">
        <f t="shared" si="33"/>
        <v>0</v>
      </c>
      <c r="K196" s="54">
        <f t="shared" si="34"/>
        <v>0.003148148148142127</v>
      </c>
      <c r="L196" s="78">
        <f t="shared" si="35"/>
        <v>0.001</v>
      </c>
      <c r="N196" s="10">
        <f t="shared" si="26"/>
        <v>4.8972491909385125</v>
      </c>
      <c r="O196" s="10">
        <f t="shared" si="27"/>
        <v>-3.8972491909385125</v>
      </c>
      <c r="P196" s="54">
        <f t="shared" si="28"/>
        <v>0.003148148148142127</v>
      </c>
    </row>
    <row r="197" spans="1:16" ht="12.75">
      <c r="A197" s="38">
        <f t="shared" si="29"/>
        <v>187</v>
      </c>
      <c r="B197" s="25"/>
      <c r="C197" s="25"/>
      <c r="D197" s="25"/>
      <c r="E197" s="25"/>
      <c r="G197" s="69">
        <f t="shared" si="30"/>
        <v>0</v>
      </c>
      <c r="H197" s="69">
        <f t="shared" si="31"/>
        <v>0</v>
      </c>
      <c r="I197" s="69">
        <f t="shared" si="32"/>
        <v>0</v>
      </c>
      <c r="J197" s="77">
        <f t="shared" si="33"/>
        <v>0</v>
      </c>
      <c r="K197" s="54">
        <f t="shared" si="34"/>
        <v>0.003148148148142127</v>
      </c>
      <c r="L197" s="78">
        <f t="shared" si="35"/>
        <v>0.001</v>
      </c>
      <c r="N197" s="10">
        <f t="shared" si="26"/>
        <v>4.8972491909385125</v>
      </c>
      <c r="O197" s="10">
        <f t="shared" si="27"/>
        <v>-3.8972491909385125</v>
      </c>
      <c r="P197" s="54">
        <f t="shared" si="28"/>
        <v>0.003148148148142127</v>
      </c>
    </row>
    <row r="198" spans="1:16" ht="12.75">
      <c r="A198" s="38">
        <f t="shared" si="29"/>
        <v>188</v>
      </c>
      <c r="B198" s="25"/>
      <c r="C198" s="25"/>
      <c r="D198" s="25"/>
      <c r="E198" s="25"/>
      <c r="G198" s="69">
        <f t="shared" si="30"/>
        <v>0</v>
      </c>
      <c r="H198" s="69">
        <f t="shared" si="31"/>
        <v>0</v>
      </c>
      <c r="I198" s="69">
        <f t="shared" si="32"/>
        <v>0</v>
      </c>
      <c r="J198" s="77">
        <f t="shared" si="33"/>
        <v>0</v>
      </c>
      <c r="K198" s="54">
        <f t="shared" si="34"/>
        <v>0.003148148148142127</v>
      </c>
      <c r="L198" s="78">
        <f t="shared" si="35"/>
        <v>0.001</v>
      </c>
      <c r="N198" s="10">
        <f t="shared" si="26"/>
        <v>4.8972491909385125</v>
      </c>
      <c r="O198" s="10">
        <f t="shared" si="27"/>
        <v>-3.8972491909385125</v>
      </c>
      <c r="P198" s="54">
        <f t="shared" si="28"/>
        <v>0.003148148148142127</v>
      </c>
    </row>
    <row r="199" spans="1:16" ht="12.75">
      <c r="A199" s="38">
        <f t="shared" si="29"/>
        <v>189</v>
      </c>
      <c r="B199" s="25"/>
      <c r="C199" s="25"/>
      <c r="D199" s="25"/>
      <c r="E199" s="25"/>
      <c r="G199" s="69">
        <f t="shared" si="30"/>
        <v>0</v>
      </c>
      <c r="H199" s="69">
        <f t="shared" si="31"/>
        <v>0</v>
      </c>
      <c r="I199" s="69">
        <f t="shared" si="32"/>
        <v>0</v>
      </c>
      <c r="J199" s="77">
        <f t="shared" si="33"/>
        <v>0</v>
      </c>
      <c r="K199" s="54">
        <f t="shared" si="34"/>
        <v>0.003148148148142127</v>
      </c>
      <c r="L199" s="78">
        <f t="shared" si="35"/>
        <v>0.001</v>
      </c>
      <c r="N199" s="10">
        <f t="shared" si="26"/>
        <v>4.8972491909385125</v>
      </c>
      <c r="O199" s="10">
        <f t="shared" si="27"/>
        <v>-3.8972491909385125</v>
      </c>
      <c r="P199" s="54">
        <f t="shared" si="28"/>
        <v>0.003148148148142127</v>
      </c>
    </row>
    <row r="200" spans="1:16" ht="12.75">
      <c r="A200" s="38">
        <f t="shared" si="29"/>
        <v>190</v>
      </c>
      <c r="B200" s="25"/>
      <c r="C200" s="25"/>
      <c r="D200" s="25"/>
      <c r="E200" s="25"/>
      <c r="G200" s="69">
        <f t="shared" si="30"/>
        <v>0</v>
      </c>
      <c r="H200" s="69">
        <f t="shared" si="31"/>
        <v>0</v>
      </c>
      <c r="I200" s="69">
        <f t="shared" si="32"/>
        <v>0</v>
      </c>
      <c r="J200" s="77">
        <f t="shared" si="33"/>
        <v>0</v>
      </c>
      <c r="K200" s="54">
        <f t="shared" si="34"/>
        <v>0.003148148148142127</v>
      </c>
      <c r="L200" s="78">
        <f t="shared" si="35"/>
        <v>0.001</v>
      </c>
      <c r="N200" s="10">
        <f t="shared" si="26"/>
        <v>4.8972491909385125</v>
      </c>
      <c r="O200" s="10">
        <f t="shared" si="27"/>
        <v>-3.8972491909385125</v>
      </c>
      <c r="P200" s="54">
        <f t="shared" si="28"/>
        <v>0.003148148148142127</v>
      </c>
    </row>
    <row r="201" spans="1:16" ht="12.75">
      <c r="A201" s="38">
        <f t="shared" si="29"/>
        <v>191</v>
      </c>
      <c r="B201" s="25"/>
      <c r="C201" s="25"/>
      <c r="D201" s="25"/>
      <c r="E201" s="25"/>
      <c r="G201" s="69">
        <f t="shared" si="30"/>
        <v>0</v>
      </c>
      <c r="H201" s="69">
        <f t="shared" si="31"/>
        <v>0</v>
      </c>
      <c r="I201" s="69">
        <f t="shared" si="32"/>
        <v>0</v>
      </c>
      <c r="J201" s="77">
        <f t="shared" si="33"/>
        <v>0</v>
      </c>
      <c r="K201" s="54">
        <f t="shared" si="34"/>
        <v>0.003148148148142127</v>
      </c>
      <c r="L201" s="78">
        <f t="shared" si="35"/>
        <v>0.001</v>
      </c>
      <c r="N201" s="10">
        <f t="shared" si="26"/>
        <v>4.8972491909385125</v>
      </c>
      <c r="O201" s="10">
        <f t="shared" si="27"/>
        <v>-3.8972491909385125</v>
      </c>
      <c r="P201" s="54">
        <f t="shared" si="28"/>
        <v>0.003148148148142127</v>
      </c>
    </row>
    <row r="202" spans="1:16" ht="12.75">
      <c r="A202" s="38">
        <f t="shared" si="29"/>
        <v>192</v>
      </c>
      <c r="B202" s="25"/>
      <c r="C202" s="25"/>
      <c r="D202" s="25"/>
      <c r="E202" s="25"/>
      <c r="G202" s="69">
        <f t="shared" si="30"/>
        <v>0</v>
      </c>
      <c r="H202" s="69">
        <f t="shared" si="31"/>
        <v>0</v>
      </c>
      <c r="I202" s="69">
        <f t="shared" si="32"/>
        <v>0</v>
      </c>
      <c r="J202" s="77">
        <f t="shared" si="33"/>
        <v>0</v>
      </c>
      <c r="K202" s="54">
        <f t="shared" si="34"/>
        <v>0.003148148148142127</v>
      </c>
      <c r="L202" s="78">
        <f t="shared" si="35"/>
        <v>0.001</v>
      </c>
      <c r="N202" s="10">
        <f t="shared" si="26"/>
        <v>4.8972491909385125</v>
      </c>
      <c r="O202" s="10">
        <f t="shared" si="27"/>
        <v>-3.8972491909385125</v>
      </c>
      <c r="P202" s="54">
        <f t="shared" si="28"/>
        <v>0.003148148148142127</v>
      </c>
    </row>
    <row r="203" spans="1:16" ht="12.75">
      <c r="A203" s="38">
        <f t="shared" si="29"/>
        <v>193</v>
      </c>
      <c r="B203" s="25"/>
      <c r="C203" s="25"/>
      <c r="D203" s="25"/>
      <c r="E203" s="25"/>
      <c r="G203" s="69">
        <f t="shared" si="30"/>
        <v>0</v>
      </c>
      <c r="H203" s="69">
        <f t="shared" si="31"/>
        <v>0</v>
      </c>
      <c r="I203" s="69">
        <f t="shared" si="32"/>
        <v>0</v>
      </c>
      <c r="J203" s="77">
        <f t="shared" si="33"/>
        <v>0</v>
      </c>
      <c r="K203" s="54">
        <f t="shared" si="34"/>
        <v>0.003148148148142127</v>
      </c>
      <c r="L203" s="78">
        <f t="shared" si="35"/>
        <v>0.001</v>
      </c>
      <c r="N203" s="10">
        <f t="shared" si="26"/>
        <v>4.8972491909385125</v>
      </c>
      <c r="O203" s="10">
        <f t="shared" si="27"/>
        <v>-3.8972491909385125</v>
      </c>
      <c r="P203" s="54">
        <f t="shared" si="28"/>
        <v>0.003148148148142127</v>
      </c>
    </row>
    <row r="204" spans="1:16" ht="12.75">
      <c r="A204" s="38">
        <f t="shared" si="29"/>
        <v>194</v>
      </c>
      <c r="B204" s="25"/>
      <c r="C204" s="25"/>
      <c r="D204" s="25"/>
      <c r="E204" s="25"/>
      <c r="G204" s="69">
        <f t="shared" si="30"/>
        <v>0</v>
      </c>
      <c r="H204" s="69">
        <f t="shared" si="31"/>
        <v>0</v>
      </c>
      <c r="I204" s="69">
        <f t="shared" si="32"/>
        <v>0</v>
      </c>
      <c r="J204" s="77">
        <f t="shared" si="33"/>
        <v>0</v>
      </c>
      <c r="K204" s="54">
        <f t="shared" si="34"/>
        <v>0.003148148148142127</v>
      </c>
      <c r="L204" s="78">
        <f t="shared" si="35"/>
        <v>0.001</v>
      </c>
      <c r="N204" s="10">
        <f aca="true" t="shared" si="36" ref="N204:N267">$O$1*(E204-$U$2)/$U$1</f>
        <v>4.8972491909385125</v>
      </c>
      <c r="O204" s="10">
        <f aca="true" t="shared" si="37" ref="O204:O267">1-N204</f>
        <v>-3.8972491909385125</v>
      </c>
      <c r="P204" s="54">
        <f aca="true" t="shared" si="38" ref="P204:P267">K204</f>
        <v>0.003148148148142127</v>
      </c>
    </row>
    <row r="205" spans="1:16" ht="12.75">
      <c r="A205" s="38">
        <f aca="true" t="shared" si="39" ref="A205:A268">A204+1</f>
        <v>195</v>
      </c>
      <c r="B205" s="25"/>
      <c r="C205" s="25"/>
      <c r="D205" s="25"/>
      <c r="E205" s="25"/>
      <c r="G205" s="69">
        <f t="shared" si="30"/>
        <v>0</v>
      </c>
      <c r="H205" s="69">
        <f t="shared" si="31"/>
        <v>0</v>
      </c>
      <c r="I205" s="69">
        <f t="shared" si="32"/>
        <v>0</v>
      </c>
      <c r="J205" s="77">
        <f t="shared" si="33"/>
        <v>0</v>
      </c>
      <c r="K205" s="54">
        <f t="shared" si="34"/>
        <v>0.003148148148142127</v>
      </c>
      <c r="L205" s="78">
        <f t="shared" si="35"/>
        <v>0.001</v>
      </c>
      <c r="N205" s="10">
        <f t="shared" si="36"/>
        <v>4.8972491909385125</v>
      </c>
      <c r="O205" s="10">
        <f t="shared" si="37"/>
        <v>-3.8972491909385125</v>
      </c>
      <c r="P205" s="54">
        <f t="shared" si="38"/>
        <v>0.003148148148142127</v>
      </c>
    </row>
    <row r="206" spans="1:16" ht="12.75">
      <c r="A206" s="38">
        <f t="shared" si="39"/>
        <v>196</v>
      </c>
      <c r="B206" s="25"/>
      <c r="C206" s="25"/>
      <c r="D206" s="25"/>
      <c r="E206" s="25"/>
      <c r="G206" s="69">
        <f t="shared" si="30"/>
        <v>0</v>
      </c>
      <c r="H206" s="69">
        <f t="shared" si="31"/>
        <v>0</v>
      </c>
      <c r="I206" s="69">
        <f t="shared" si="32"/>
        <v>0</v>
      </c>
      <c r="J206" s="77">
        <f t="shared" si="33"/>
        <v>0</v>
      </c>
      <c r="K206" s="54">
        <f t="shared" si="34"/>
        <v>0.003148148148142127</v>
      </c>
      <c r="L206" s="78">
        <f t="shared" si="35"/>
        <v>0.001</v>
      </c>
      <c r="N206" s="10">
        <f t="shared" si="36"/>
        <v>4.8972491909385125</v>
      </c>
      <c r="O206" s="10">
        <f t="shared" si="37"/>
        <v>-3.8972491909385125</v>
      </c>
      <c r="P206" s="54">
        <f t="shared" si="38"/>
        <v>0.003148148148142127</v>
      </c>
    </row>
    <row r="207" spans="1:16" ht="12.75">
      <c r="A207" s="38">
        <f t="shared" si="39"/>
        <v>197</v>
      </c>
      <c r="B207" s="25"/>
      <c r="C207" s="25"/>
      <c r="D207" s="25"/>
      <c r="E207" s="25"/>
      <c r="G207" s="69">
        <f t="shared" si="30"/>
        <v>0</v>
      </c>
      <c r="H207" s="69">
        <f t="shared" si="31"/>
        <v>0</v>
      </c>
      <c r="I207" s="69">
        <f t="shared" si="32"/>
        <v>0</v>
      </c>
      <c r="J207" s="77">
        <f t="shared" si="33"/>
        <v>0</v>
      </c>
      <c r="K207" s="54">
        <f t="shared" si="34"/>
        <v>0.003148148148142127</v>
      </c>
      <c r="L207" s="78">
        <f t="shared" si="35"/>
        <v>0.001</v>
      </c>
      <c r="N207" s="10">
        <f t="shared" si="36"/>
        <v>4.8972491909385125</v>
      </c>
      <c r="O207" s="10">
        <f t="shared" si="37"/>
        <v>-3.8972491909385125</v>
      </c>
      <c r="P207" s="54">
        <f t="shared" si="38"/>
        <v>0.003148148148142127</v>
      </c>
    </row>
    <row r="208" spans="1:16" ht="12.75">
      <c r="A208" s="38">
        <f t="shared" si="39"/>
        <v>198</v>
      </c>
      <c r="B208" s="25"/>
      <c r="C208" s="25"/>
      <c r="D208" s="25"/>
      <c r="E208" s="25"/>
      <c r="G208" s="69">
        <f t="shared" si="30"/>
        <v>0</v>
      </c>
      <c r="H208" s="69">
        <f t="shared" si="31"/>
        <v>0</v>
      </c>
      <c r="I208" s="69">
        <f t="shared" si="32"/>
        <v>0</v>
      </c>
      <c r="J208" s="77">
        <f t="shared" si="33"/>
        <v>0</v>
      </c>
      <c r="K208" s="54">
        <f t="shared" si="34"/>
        <v>0.003148148148142127</v>
      </c>
      <c r="L208" s="78">
        <f t="shared" si="35"/>
        <v>0.001</v>
      </c>
      <c r="N208" s="10">
        <f t="shared" si="36"/>
        <v>4.8972491909385125</v>
      </c>
      <c r="O208" s="10">
        <f t="shared" si="37"/>
        <v>-3.8972491909385125</v>
      </c>
      <c r="P208" s="54">
        <f t="shared" si="38"/>
        <v>0.003148148148142127</v>
      </c>
    </row>
    <row r="209" spans="1:16" ht="12.75">
      <c r="A209" s="38">
        <f t="shared" si="39"/>
        <v>199</v>
      </c>
      <c r="B209" s="25"/>
      <c r="C209" s="25"/>
      <c r="D209" s="25"/>
      <c r="E209" s="25"/>
      <c r="G209" s="69">
        <f t="shared" si="30"/>
        <v>0</v>
      </c>
      <c r="H209" s="69">
        <f t="shared" si="31"/>
        <v>0</v>
      </c>
      <c r="I209" s="69">
        <f t="shared" si="32"/>
        <v>0</v>
      </c>
      <c r="J209" s="77">
        <f t="shared" si="33"/>
        <v>0</v>
      </c>
      <c r="K209" s="54">
        <f t="shared" si="34"/>
        <v>0.003148148148142127</v>
      </c>
      <c r="L209" s="78">
        <f t="shared" si="35"/>
        <v>0.001</v>
      </c>
      <c r="N209" s="10">
        <f t="shared" si="36"/>
        <v>4.8972491909385125</v>
      </c>
      <c r="O209" s="10">
        <f t="shared" si="37"/>
        <v>-3.8972491909385125</v>
      </c>
      <c r="P209" s="54">
        <f t="shared" si="38"/>
        <v>0.003148148148142127</v>
      </c>
    </row>
    <row r="210" spans="1:16" ht="12.75">
      <c r="A210" s="38">
        <f t="shared" si="39"/>
        <v>200</v>
      </c>
      <c r="B210" s="25"/>
      <c r="C210" s="25"/>
      <c r="D210" s="25"/>
      <c r="E210" s="25"/>
      <c r="G210" s="69">
        <f t="shared" si="30"/>
        <v>0</v>
      </c>
      <c r="H210" s="69">
        <f t="shared" si="31"/>
        <v>0</v>
      </c>
      <c r="I210" s="69">
        <f t="shared" si="32"/>
        <v>0</v>
      </c>
      <c r="J210" s="77">
        <f t="shared" si="33"/>
        <v>0</v>
      </c>
      <c r="K210" s="54">
        <f t="shared" si="34"/>
        <v>0.003148148148142127</v>
      </c>
      <c r="L210" s="78">
        <f t="shared" si="35"/>
        <v>0.001</v>
      </c>
      <c r="N210" s="10">
        <f t="shared" si="36"/>
        <v>4.8972491909385125</v>
      </c>
      <c r="O210" s="10">
        <f t="shared" si="37"/>
        <v>-3.8972491909385125</v>
      </c>
      <c r="P210" s="54">
        <f t="shared" si="38"/>
        <v>0.003148148148142127</v>
      </c>
    </row>
    <row r="211" spans="1:16" ht="12.75">
      <c r="A211" s="38">
        <f t="shared" si="39"/>
        <v>201</v>
      </c>
      <c r="B211" s="25"/>
      <c r="C211" s="25"/>
      <c r="D211" s="25"/>
      <c r="E211" s="25"/>
      <c r="G211" s="69">
        <f t="shared" si="30"/>
        <v>0</v>
      </c>
      <c r="H211" s="69">
        <f t="shared" si="31"/>
        <v>0</v>
      </c>
      <c r="I211" s="69">
        <f t="shared" si="32"/>
        <v>0</v>
      </c>
      <c r="J211" s="77">
        <f t="shared" si="33"/>
        <v>0</v>
      </c>
      <c r="K211" s="54">
        <f t="shared" si="34"/>
        <v>0.003148148148142127</v>
      </c>
      <c r="L211" s="78">
        <f t="shared" si="35"/>
        <v>0.001</v>
      </c>
      <c r="N211" s="10">
        <f t="shared" si="36"/>
        <v>4.8972491909385125</v>
      </c>
      <c r="O211" s="10">
        <f t="shared" si="37"/>
        <v>-3.8972491909385125</v>
      </c>
      <c r="P211" s="54">
        <f t="shared" si="38"/>
        <v>0.003148148148142127</v>
      </c>
    </row>
    <row r="212" spans="1:16" ht="12.75">
      <c r="A212" s="38">
        <f t="shared" si="39"/>
        <v>202</v>
      </c>
      <c r="B212" s="25"/>
      <c r="C212" s="25"/>
      <c r="D212" s="25"/>
      <c r="E212" s="25"/>
      <c r="G212" s="69">
        <f t="shared" si="30"/>
        <v>0</v>
      </c>
      <c r="H212" s="69">
        <f t="shared" si="31"/>
        <v>0</v>
      </c>
      <c r="I212" s="69">
        <f t="shared" si="32"/>
        <v>0</v>
      </c>
      <c r="J212" s="77">
        <f t="shared" si="33"/>
        <v>0</v>
      </c>
      <c r="K212" s="54">
        <f t="shared" si="34"/>
        <v>0.003148148148142127</v>
      </c>
      <c r="L212" s="78">
        <f t="shared" si="35"/>
        <v>0.001</v>
      </c>
      <c r="N212" s="10">
        <f t="shared" si="36"/>
        <v>4.8972491909385125</v>
      </c>
      <c r="O212" s="10">
        <f t="shared" si="37"/>
        <v>-3.8972491909385125</v>
      </c>
      <c r="P212" s="54">
        <f t="shared" si="38"/>
        <v>0.003148148148142127</v>
      </c>
    </row>
    <row r="213" spans="1:16" ht="12.75">
      <c r="A213" s="38">
        <f t="shared" si="39"/>
        <v>203</v>
      </c>
      <c r="B213" s="25"/>
      <c r="C213" s="25"/>
      <c r="D213" s="25"/>
      <c r="E213" s="25"/>
      <c r="G213" s="69">
        <f aca="true" t="shared" si="40" ref="G213:G276">INT(B213/X$26)*X$25+MOD(B213,X$28)*X$27</f>
        <v>0</v>
      </c>
      <c r="H213" s="69">
        <f aca="true" t="shared" si="41" ref="H213:H276">INT(C213/Y$26)*Y$25+MOD(C213,Y$28)*Y$27</f>
        <v>0</v>
      </c>
      <c r="I213" s="69">
        <f aca="true" t="shared" si="42" ref="I213:I276">INT(D213/Z$26)*Z$25+MOD(D213,Z$28)*Z$27</f>
        <v>0</v>
      </c>
      <c r="J213" s="77">
        <f aca="true" t="shared" si="43" ref="J213:J276">SUM(G213:I213)</f>
        <v>0</v>
      </c>
      <c r="K213" s="54">
        <f aca="true" t="shared" si="44" ref="K213:K276">IF(ISNUMBER(E213),J213-$J$11+$K$9/86400,MAX($J$11:$J$2003)-$J$11)</f>
        <v>0.003148148148142127</v>
      </c>
      <c r="L213" s="78">
        <f aca="true" t="shared" si="45" ref="L213:L276">IF(ISBLANK(E213),0.001,IF(N213&gt;0.001,N213,0.001))</f>
        <v>0.001</v>
      </c>
      <c r="N213" s="10">
        <f t="shared" si="36"/>
        <v>4.8972491909385125</v>
      </c>
      <c r="O213" s="10">
        <f t="shared" si="37"/>
        <v>-3.8972491909385125</v>
      </c>
      <c r="P213" s="54">
        <f t="shared" si="38"/>
        <v>0.003148148148142127</v>
      </c>
    </row>
    <row r="214" spans="1:16" ht="12.75">
      <c r="A214" s="38">
        <f t="shared" si="39"/>
        <v>204</v>
      </c>
      <c r="B214" s="25"/>
      <c r="C214" s="25"/>
      <c r="D214" s="25"/>
      <c r="E214" s="25"/>
      <c r="G214" s="69">
        <f t="shared" si="40"/>
        <v>0</v>
      </c>
      <c r="H214" s="69">
        <f t="shared" si="41"/>
        <v>0</v>
      </c>
      <c r="I214" s="69">
        <f t="shared" si="42"/>
        <v>0</v>
      </c>
      <c r="J214" s="77">
        <f t="shared" si="43"/>
        <v>0</v>
      </c>
      <c r="K214" s="54">
        <f t="shared" si="44"/>
        <v>0.003148148148142127</v>
      </c>
      <c r="L214" s="78">
        <f t="shared" si="45"/>
        <v>0.001</v>
      </c>
      <c r="N214" s="10">
        <f t="shared" si="36"/>
        <v>4.8972491909385125</v>
      </c>
      <c r="O214" s="10">
        <f t="shared" si="37"/>
        <v>-3.8972491909385125</v>
      </c>
      <c r="P214" s="54">
        <f t="shared" si="38"/>
        <v>0.003148148148142127</v>
      </c>
    </row>
    <row r="215" spans="1:16" ht="12.75">
      <c r="A215" s="38">
        <f t="shared" si="39"/>
        <v>205</v>
      </c>
      <c r="B215" s="25"/>
      <c r="C215" s="25"/>
      <c r="D215" s="25"/>
      <c r="E215" s="25"/>
      <c r="G215" s="69">
        <f t="shared" si="40"/>
        <v>0</v>
      </c>
      <c r="H215" s="69">
        <f t="shared" si="41"/>
        <v>0</v>
      </c>
      <c r="I215" s="69">
        <f t="shared" si="42"/>
        <v>0</v>
      </c>
      <c r="J215" s="77">
        <f t="shared" si="43"/>
        <v>0</v>
      </c>
      <c r="K215" s="54">
        <f t="shared" si="44"/>
        <v>0.003148148148142127</v>
      </c>
      <c r="L215" s="78">
        <f t="shared" si="45"/>
        <v>0.001</v>
      </c>
      <c r="N215" s="10">
        <f t="shared" si="36"/>
        <v>4.8972491909385125</v>
      </c>
      <c r="O215" s="10">
        <f t="shared" si="37"/>
        <v>-3.8972491909385125</v>
      </c>
      <c r="P215" s="54">
        <f t="shared" si="38"/>
        <v>0.003148148148142127</v>
      </c>
    </row>
    <row r="216" spans="1:16" ht="12.75">
      <c r="A216" s="38">
        <f t="shared" si="39"/>
        <v>206</v>
      </c>
      <c r="B216" s="25"/>
      <c r="C216" s="25"/>
      <c r="D216" s="25"/>
      <c r="E216" s="25"/>
      <c r="G216" s="69">
        <f t="shared" si="40"/>
        <v>0</v>
      </c>
      <c r="H216" s="69">
        <f t="shared" si="41"/>
        <v>0</v>
      </c>
      <c r="I216" s="69">
        <f t="shared" si="42"/>
        <v>0</v>
      </c>
      <c r="J216" s="77">
        <f t="shared" si="43"/>
        <v>0</v>
      </c>
      <c r="K216" s="54">
        <f t="shared" si="44"/>
        <v>0.003148148148142127</v>
      </c>
      <c r="L216" s="78">
        <f t="shared" si="45"/>
        <v>0.001</v>
      </c>
      <c r="N216" s="10">
        <f t="shared" si="36"/>
        <v>4.8972491909385125</v>
      </c>
      <c r="O216" s="10">
        <f t="shared" si="37"/>
        <v>-3.8972491909385125</v>
      </c>
      <c r="P216" s="54">
        <f t="shared" si="38"/>
        <v>0.003148148148142127</v>
      </c>
    </row>
    <row r="217" spans="1:16" ht="12.75">
      <c r="A217" s="38">
        <f t="shared" si="39"/>
        <v>207</v>
      </c>
      <c r="B217" s="25"/>
      <c r="C217" s="25"/>
      <c r="D217" s="25"/>
      <c r="E217" s="25"/>
      <c r="G217" s="69">
        <f t="shared" si="40"/>
        <v>0</v>
      </c>
      <c r="H217" s="69">
        <f t="shared" si="41"/>
        <v>0</v>
      </c>
      <c r="I217" s="69">
        <f t="shared" si="42"/>
        <v>0</v>
      </c>
      <c r="J217" s="77">
        <f t="shared" si="43"/>
        <v>0</v>
      </c>
      <c r="K217" s="54">
        <f t="shared" si="44"/>
        <v>0.003148148148142127</v>
      </c>
      <c r="L217" s="78">
        <f t="shared" si="45"/>
        <v>0.001</v>
      </c>
      <c r="N217" s="10">
        <f t="shared" si="36"/>
        <v>4.8972491909385125</v>
      </c>
      <c r="O217" s="10">
        <f t="shared" si="37"/>
        <v>-3.8972491909385125</v>
      </c>
      <c r="P217" s="54">
        <f t="shared" si="38"/>
        <v>0.003148148148142127</v>
      </c>
    </row>
    <row r="218" spans="1:16" ht="12.75">
      <c r="A218" s="38">
        <f t="shared" si="39"/>
        <v>208</v>
      </c>
      <c r="B218" s="25"/>
      <c r="C218" s="25"/>
      <c r="D218" s="25"/>
      <c r="E218" s="25"/>
      <c r="G218" s="69">
        <f t="shared" si="40"/>
        <v>0</v>
      </c>
      <c r="H218" s="69">
        <f t="shared" si="41"/>
        <v>0</v>
      </c>
      <c r="I218" s="69">
        <f t="shared" si="42"/>
        <v>0</v>
      </c>
      <c r="J218" s="77">
        <f t="shared" si="43"/>
        <v>0</v>
      </c>
      <c r="K218" s="54">
        <f t="shared" si="44"/>
        <v>0.003148148148142127</v>
      </c>
      <c r="L218" s="78">
        <f t="shared" si="45"/>
        <v>0.001</v>
      </c>
      <c r="N218" s="10">
        <f t="shared" si="36"/>
        <v>4.8972491909385125</v>
      </c>
      <c r="O218" s="10">
        <f t="shared" si="37"/>
        <v>-3.8972491909385125</v>
      </c>
      <c r="P218" s="54">
        <f t="shared" si="38"/>
        <v>0.003148148148142127</v>
      </c>
    </row>
    <row r="219" spans="1:16" ht="12.75">
      <c r="A219" s="38">
        <f t="shared" si="39"/>
        <v>209</v>
      </c>
      <c r="B219" s="25"/>
      <c r="C219" s="25"/>
      <c r="D219" s="25"/>
      <c r="E219" s="25"/>
      <c r="G219" s="69">
        <f t="shared" si="40"/>
        <v>0</v>
      </c>
      <c r="H219" s="69">
        <f t="shared" si="41"/>
        <v>0</v>
      </c>
      <c r="I219" s="69">
        <f t="shared" si="42"/>
        <v>0</v>
      </c>
      <c r="J219" s="77">
        <f t="shared" si="43"/>
        <v>0</v>
      </c>
      <c r="K219" s="54">
        <f t="shared" si="44"/>
        <v>0.003148148148142127</v>
      </c>
      <c r="L219" s="78">
        <f t="shared" si="45"/>
        <v>0.001</v>
      </c>
      <c r="N219" s="10">
        <f t="shared" si="36"/>
        <v>4.8972491909385125</v>
      </c>
      <c r="O219" s="10">
        <f t="shared" si="37"/>
        <v>-3.8972491909385125</v>
      </c>
      <c r="P219" s="54">
        <f t="shared" si="38"/>
        <v>0.003148148148142127</v>
      </c>
    </row>
    <row r="220" spans="1:16" ht="12.75">
      <c r="A220" s="38">
        <f t="shared" si="39"/>
        <v>210</v>
      </c>
      <c r="B220" s="25"/>
      <c r="C220" s="25"/>
      <c r="D220" s="25"/>
      <c r="E220" s="25"/>
      <c r="G220" s="69">
        <f t="shared" si="40"/>
        <v>0</v>
      </c>
      <c r="H220" s="69">
        <f t="shared" si="41"/>
        <v>0</v>
      </c>
      <c r="I220" s="69">
        <f t="shared" si="42"/>
        <v>0</v>
      </c>
      <c r="J220" s="77">
        <f t="shared" si="43"/>
        <v>0</v>
      </c>
      <c r="K220" s="54">
        <f t="shared" si="44"/>
        <v>0.003148148148142127</v>
      </c>
      <c r="L220" s="78">
        <f t="shared" si="45"/>
        <v>0.001</v>
      </c>
      <c r="N220" s="10">
        <f t="shared" si="36"/>
        <v>4.8972491909385125</v>
      </c>
      <c r="O220" s="10">
        <f t="shared" si="37"/>
        <v>-3.8972491909385125</v>
      </c>
      <c r="P220" s="54">
        <f t="shared" si="38"/>
        <v>0.003148148148142127</v>
      </c>
    </row>
    <row r="221" spans="1:16" ht="12.75">
      <c r="A221" s="38">
        <f t="shared" si="39"/>
        <v>211</v>
      </c>
      <c r="B221" s="25"/>
      <c r="C221" s="25"/>
      <c r="D221" s="25"/>
      <c r="E221" s="25"/>
      <c r="G221" s="69">
        <f t="shared" si="40"/>
        <v>0</v>
      </c>
      <c r="H221" s="69">
        <f t="shared" si="41"/>
        <v>0</v>
      </c>
      <c r="I221" s="69">
        <f t="shared" si="42"/>
        <v>0</v>
      </c>
      <c r="J221" s="77">
        <f t="shared" si="43"/>
        <v>0</v>
      </c>
      <c r="K221" s="54">
        <f t="shared" si="44"/>
        <v>0.003148148148142127</v>
      </c>
      <c r="L221" s="78">
        <f t="shared" si="45"/>
        <v>0.001</v>
      </c>
      <c r="N221" s="10">
        <f t="shared" si="36"/>
        <v>4.8972491909385125</v>
      </c>
      <c r="O221" s="10">
        <f t="shared" si="37"/>
        <v>-3.8972491909385125</v>
      </c>
      <c r="P221" s="54">
        <f t="shared" si="38"/>
        <v>0.003148148148142127</v>
      </c>
    </row>
    <row r="222" spans="1:16" ht="12.75">
      <c r="A222" s="38">
        <f t="shared" si="39"/>
        <v>212</v>
      </c>
      <c r="B222" s="25"/>
      <c r="C222" s="25"/>
      <c r="D222" s="25"/>
      <c r="E222" s="25"/>
      <c r="G222" s="69">
        <f t="shared" si="40"/>
        <v>0</v>
      </c>
      <c r="H222" s="69">
        <f t="shared" si="41"/>
        <v>0</v>
      </c>
      <c r="I222" s="69">
        <f t="shared" si="42"/>
        <v>0</v>
      </c>
      <c r="J222" s="77">
        <f t="shared" si="43"/>
        <v>0</v>
      </c>
      <c r="K222" s="54">
        <f t="shared" si="44"/>
        <v>0.003148148148142127</v>
      </c>
      <c r="L222" s="78">
        <f t="shared" si="45"/>
        <v>0.001</v>
      </c>
      <c r="N222" s="10">
        <f t="shared" si="36"/>
        <v>4.8972491909385125</v>
      </c>
      <c r="O222" s="10">
        <f t="shared" si="37"/>
        <v>-3.8972491909385125</v>
      </c>
      <c r="P222" s="54">
        <f t="shared" si="38"/>
        <v>0.003148148148142127</v>
      </c>
    </row>
    <row r="223" spans="1:16" ht="12.75">
      <c r="A223" s="38">
        <f t="shared" si="39"/>
        <v>213</v>
      </c>
      <c r="B223" s="25"/>
      <c r="C223" s="25"/>
      <c r="D223" s="25"/>
      <c r="E223" s="25"/>
      <c r="G223" s="69">
        <f t="shared" si="40"/>
        <v>0</v>
      </c>
      <c r="H223" s="69">
        <f t="shared" si="41"/>
        <v>0</v>
      </c>
      <c r="I223" s="69">
        <f t="shared" si="42"/>
        <v>0</v>
      </c>
      <c r="J223" s="77">
        <f t="shared" si="43"/>
        <v>0</v>
      </c>
      <c r="K223" s="54">
        <f t="shared" si="44"/>
        <v>0.003148148148142127</v>
      </c>
      <c r="L223" s="78">
        <f t="shared" si="45"/>
        <v>0.001</v>
      </c>
      <c r="N223" s="10">
        <f t="shared" si="36"/>
        <v>4.8972491909385125</v>
      </c>
      <c r="O223" s="10">
        <f t="shared" si="37"/>
        <v>-3.8972491909385125</v>
      </c>
      <c r="P223" s="54">
        <f t="shared" si="38"/>
        <v>0.003148148148142127</v>
      </c>
    </row>
    <row r="224" spans="1:16" ht="12.75">
      <c r="A224" s="38">
        <f t="shared" si="39"/>
        <v>214</v>
      </c>
      <c r="B224" s="25"/>
      <c r="C224" s="25"/>
      <c r="D224" s="25"/>
      <c r="E224" s="25"/>
      <c r="G224" s="69">
        <f t="shared" si="40"/>
        <v>0</v>
      </c>
      <c r="H224" s="69">
        <f t="shared" si="41"/>
        <v>0</v>
      </c>
      <c r="I224" s="69">
        <f t="shared" si="42"/>
        <v>0</v>
      </c>
      <c r="J224" s="77">
        <f t="shared" si="43"/>
        <v>0</v>
      </c>
      <c r="K224" s="54">
        <f t="shared" si="44"/>
        <v>0.003148148148142127</v>
      </c>
      <c r="L224" s="78">
        <f t="shared" si="45"/>
        <v>0.001</v>
      </c>
      <c r="N224" s="10">
        <f t="shared" si="36"/>
        <v>4.8972491909385125</v>
      </c>
      <c r="O224" s="10">
        <f t="shared" si="37"/>
        <v>-3.8972491909385125</v>
      </c>
      <c r="P224" s="54">
        <f t="shared" si="38"/>
        <v>0.003148148148142127</v>
      </c>
    </row>
    <row r="225" spans="1:16" ht="12.75">
      <c r="A225" s="38">
        <f t="shared" si="39"/>
        <v>215</v>
      </c>
      <c r="B225" s="25"/>
      <c r="C225" s="25"/>
      <c r="D225" s="25"/>
      <c r="E225" s="25"/>
      <c r="G225" s="69">
        <f t="shared" si="40"/>
        <v>0</v>
      </c>
      <c r="H225" s="69">
        <f t="shared" si="41"/>
        <v>0</v>
      </c>
      <c r="I225" s="69">
        <f t="shared" si="42"/>
        <v>0</v>
      </c>
      <c r="J225" s="77">
        <f t="shared" si="43"/>
        <v>0</v>
      </c>
      <c r="K225" s="54">
        <f t="shared" si="44"/>
        <v>0.003148148148142127</v>
      </c>
      <c r="L225" s="78">
        <f t="shared" si="45"/>
        <v>0.001</v>
      </c>
      <c r="N225" s="10">
        <f t="shared" si="36"/>
        <v>4.8972491909385125</v>
      </c>
      <c r="O225" s="10">
        <f t="shared" si="37"/>
        <v>-3.8972491909385125</v>
      </c>
      <c r="P225" s="54">
        <f t="shared" si="38"/>
        <v>0.003148148148142127</v>
      </c>
    </row>
    <row r="226" spans="1:16" ht="12.75">
      <c r="A226" s="38">
        <f t="shared" si="39"/>
        <v>216</v>
      </c>
      <c r="B226" s="25"/>
      <c r="C226" s="25"/>
      <c r="D226" s="25"/>
      <c r="E226" s="25"/>
      <c r="G226" s="69">
        <f t="shared" si="40"/>
        <v>0</v>
      </c>
      <c r="H226" s="69">
        <f t="shared" si="41"/>
        <v>0</v>
      </c>
      <c r="I226" s="69">
        <f t="shared" si="42"/>
        <v>0</v>
      </c>
      <c r="J226" s="77">
        <f t="shared" si="43"/>
        <v>0</v>
      </c>
      <c r="K226" s="54">
        <f t="shared" si="44"/>
        <v>0.003148148148142127</v>
      </c>
      <c r="L226" s="78">
        <f t="shared" si="45"/>
        <v>0.001</v>
      </c>
      <c r="N226" s="10">
        <f t="shared" si="36"/>
        <v>4.8972491909385125</v>
      </c>
      <c r="O226" s="10">
        <f t="shared" si="37"/>
        <v>-3.8972491909385125</v>
      </c>
      <c r="P226" s="54">
        <f t="shared" si="38"/>
        <v>0.003148148148142127</v>
      </c>
    </row>
    <row r="227" spans="1:16" ht="12.75">
      <c r="A227" s="38">
        <f t="shared" si="39"/>
        <v>217</v>
      </c>
      <c r="B227" s="25"/>
      <c r="C227" s="25"/>
      <c r="D227" s="25"/>
      <c r="E227" s="25"/>
      <c r="G227" s="69">
        <f t="shared" si="40"/>
        <v>0</v>
      </c>
      <c r="H227" s="69">
        <f t="shared" si="41"/>
        <v>0</v>
      </c>
      <c r="I227" s="69">
        <f t="shared" si="42"/>
        <v>0</v>
      </c>
      <c r="J227" s="77">
        <f t="shared" si="43"/>
        <v>0</v>
      </c>
      <c r="K227" s="54">
        <f t="shared" si="44"/>
        <v>0.003148148148142127</v>
      </c>
      <c r="L227" s="78">
        <f t="shared" si="45"/>
        <v>0.001</v>
      </c>
      <c r="N227" s="10">
        <f t="shared" si="36"/>
        <v>4.8972491909385125</v>
      </c>
      <c r="O227" s="10">
        <f t="shared" si="37"/>
        <v>-3.8972491909385125</v>
      </c>
      <c r="P227" s="54">
        <f t="shared" si="38"/>
        <v>0.003148148148142127</v>
      </c>
    </row>
    <row r="228" spans="1:16" ht="12.75">
      <c r="A228" s="38">
        <f t="shared" si="39"/>
        <v>218</v>
      </c>
      <c r="B228" s="25"/>
      <c r="C228" s="25"/>
      <c r="D228" s="25"/>
      <c r="E228" s="25"/>
      <c r="G228" s="69">
        <f t="shared" si="40"/>
        <v>0</v>
      </c>
      <c r="H228" s="69">
        <f t="shared" si="41"/>
        <v>0</v>
      </c>
      <c r="I228" s="69">
        <f t="shared" si="42"/>
        <v>0</v>
      </c>
      <c r="J228" s="77">
        <f t="shared" si="43"/>
        <v>0</v>
      </c>
      <c r="K228" s="54">
        <f t="shared" si="44"/>
        <v>0.003148148148142127</v>
      </c>
      <c r="L228" s="78">
        <f t="shared" si="45"/>
        <v>0.001</v>
      </c>
      <c r="N228" s="10">
        <f t="shared" si="36"/>
        <v>4.8972491909385125</v>
      </c>
      <c r="O228" s="10">
        <f t="shared" si="37"/>
        <v>-3.8972491909385125</v>
      </c>
      <c r="P228" s="54">
        <f t="shared" si="38"/>
        <v>0.003148148148142127</v>
      </c>
    </row>
    <row r="229" spans="1:16" ht="12.75">
      <c r="A229" s="38">
        <f t="shared" si="39"/>
        <v>219</v>
      </c>
      <c r="B229" s="25"/>
      <c r="C229" s="25"/>
      <c r="D229" s="25"/>
      <c r="E229" s="25"/>
      <c r="G229" s="69">
        <f t="shared" si="40"/>
        <v>0</v>
      </c>
      <c r="H229" s="69">
        <f t="shared" si="41"/>
        <v>0</v>
      </c>
      <c r="I229" s="69">
        <f t="shared" si="42"/>
        <v>0</v>
      </c>
      <c r="J229" s="77">
        <f t="shared" si="43"/>
        <v>0</v>
      </c>
      <c r="K229" s="54">
        <f t="shared" si="44"/>
        <v>0.003148148148142127</v>
      </c>
      <c r="L229" s="78">
        <f t="shared" si="45"/>
        <v>0.001</v>
      </c>
      <c r="N229" s="10">
        <f t="shared" si="36"/>
        <v>4.8972491909385125</v>
      </c>
      <c r="O229" s="10">
        <f t="shared" si="37"/>
        <v>-3.8972491909385125</v>
      </c>
      <c r="P229" s="54">
        <f t="shared" si="38"/>
        <v>0.003148148148142127</v>
      </c>
    </row>
    <row r="230" spans="1:16" ht="12.75">
      <c r="A230" s="38">
        <f t="shared" si="39"/>
        <v>220</v>
      </c>
      <c r="B230" s="25"/>
      <c r="C230" s="25"/>
      <c r="D230" s="25"/>
      <c r="E230" s="25"/>
      <c r="G230" s="69">
        <f t="shared" si="40"/>
        <v>0</v>
      </c>
      <c r="H230" s="69">
        <f t="shared" si="41"/>
        <v>0</v>
      </c>
      <c r="I230" s="69">
        <f t="shared" si="42"/>
        <v>0</v>
      </c>
      <c r="J230" s="77">
        <f t="shared" si="43"/>
        <v>0</v>
      </c>
      <c r="K230" s="54">
        <f t="shared" si="44"/>
        <v>0.003148148148142127</v>
      </c>
      <c r="L230" s="78">
        <f t="shared" si="45"/>
        <v>0.001</v>
      </c>
      <c r="N230" s="10">
        <f t="shared" si="36"/>
        <v>4.8972491909385125</v>
      </c>
      <c r="O230" s="10">
        <f t="shared" si="37"/>
        <v>-3.8972491909385125</v>
      </c>
      <c r="P230" s="54">
        <f t="shared" si="38"/>
        <v>0.003148148148142127</v>
      </c>
    </row>
    <row r="231" spans="1:16" ht="12.75">
      <c r="A231" s="38">
        <f t="shared" si="39"/>
        <v>221</v>
      </c>
      <c r="B231" s="25"/>
      <c r="C231" s="25"/>
      <c r="D231" s="25"/>
      <c r="E231" s="25"/>
      <c r="G231" s="69">
        <f t="shared" si="40"/>
        <v>0</v>
      </c>
      <c r="H231" s="69">
        <f t="shared" si="41"/>
        <v>0</v>
      </c>
      <c r="I231" s="69">
        <f t="shared" si="42"/>
        <v>0</v>
      </c>
      <c r="J231" s="77">
        <f t="shared" si="43"/>
        <v>0</v>
      </c>
      <c r="K231" s="54">
        <f t="shared" si="44"/>
        <v>0.003148148148142127</v>
      </c>
      <c r="L231" s="78">
        <f t="shared" si="45"/>
        <v>0.001</v>
      </c>
      <c r="N231" s="10">
        <f t="shared" si="36"/>
        <v>4.8972491909385125</v>
      </c>
      <c r="O231" s="10">
        <f t="shared" si="37"/>
        <v>-3.8972491909385125</v>
      </c>
      <c r="P231" s="54">
        <f t="shared" si="38"/>
        <v>0.003148148148142127</v>
      </c>
    </row>
    <row r="232" spans="1:16" ht="12.75">
      <c r="A232" s="38">
        <f t="shared" si="39"/>
        <v>222</v>
      </c>
      <c r="B232" s="25"/>
      <c r="C232" s="25"/>
      <c r="D232" s="25"/>
      <c r="E232" s="25"/>
      <c r="G232" s="69">
        <f t="shared" si="40"/>
        <v>0</v>
      </c>
      <c r="H232" s="69">
        <f t="shared" si="41"/>
        <v>0</v>
      </c>
      <c r="I232" s="69">
        <f t="shared" si="42"/>
        <v>0</v>
      </c>
      <c r="J232" s="77">
        <f t="shared" si="43"/>
        <v>0</v>
      </c>
      <c r="K232" s="54">
        <f t="shared" si="44"/>
        <v>0.003148148148142127</v>
      </c>
      <c r="L232" s="78">
        <f t="shared" si="45"/>
        <v>0.001</v>
      </c>
      <c r="N232" s="10">
        <f t="shared" si="36"/>
        <v>4.8972491909385125</v>
      </c>
      <c r="O232" s="10">
        <f t="shared" si="37"/>
        <v>-3.8972491909385125</v>
      </c>
      <c r="P232" s="54">
        <f t="shared" si="38"/>
        <v>0.003148148148142127</v>
      </c>
    </row>
    <row r="233" spans="1:16" ht="12.75">
      <c r="A233" s="38">
        <f t="shared" si="39"/>
        <v>223</v>
      </c>
      <c r="B233" s="25"/>
      <c r="C233" s="25"/>
      <c r="D233" s="25"/>
      <c r="E233" s="25"/>
      <c r="G233" s="69">
        <f t="shared" si="40"/>
        <v>0</v>
      </c>
      <c r="H233" s="69">
        <f t="shared" si="41"/>
        <v>0</v>
      </c>
      <c r="I233" s="69">
        <f t="shared" si="42"/>
        <v>0</v>
      </c>
      <c r="J233" s="77">
        <f t="shared" si="43"/>
        <v>0</v>
      </c>
      <c r="K233" s="54">
        <f t="shared" si="44"/>
        <v>0.003148148148142127</v>
      </c>
      <c r="L233" s="78">
        <f t="shared" si="45"/>
        <v>0.001</v>
      </c>
      <c r="N233" s="10">
        <f t="shared" si="36"/>
        <v>4.8972491909385125</v>
      </c>
      <c r="O233" s="10">
        <f t="shared" si="37"/>
        <v>-3.8972491909385125</v>
      </c>
      <c r="P233" s="54">
        <f t="shared" si="38"/>
        <v>0.003148148148142127</v>
      </c>
    </row>
    <row r="234" spans="1:16" ht="12.75">
      <c r="A234" s="38">
        <f t="shared" si="39"/>
        <v>224</v>
      </c>
      <c r="B234" s="25"/>
      <c r="C234" s="25"/>
      <c r="D234" s="25"/>
      <c r="E234" s="25"/>
      <c r="G234" s="69">
        <f t="shared" si="40"/>
        <v>0</v>
      </c>
      <c r="H234" s="69">
        <f t="shared" si="41"/>
        <v>0</v>
      </c>
      <c r="I234" s="69">
        <f t="shared" si="42"/>
        <v>0</v>
      </c>
      <c r="J234" s="77">
        <f t="shared" si="43"/>
        <v>0</v>
      </c>
      <c r="K234" s="54">
        <f t="shared" si="44"/>
        <v>0.003148148148142127</v>
      </c>
      <c r="L234" s="78">
        <f t="shared" si="45"/>
        <v>0.001</v>
      </c>
      <c r="N234" s="10">
        <f t="shared" si="36"/>
        <v>4.8972491909385125</v>
      </c>
      <c r="O234" s="10">
        <f t="shared" si="37"/>
        <v>-3.8972491909385125</v>
      </c>
      <c r="P234" s="54">
        <f t="shared" si="38"/>
        <v>0.003148148148142127</v>
      </c>
    </row>
    <row r="235" spans="1:16" ht="12.75">
      <c r="A235" s="38">
        <f t="shared" si="39"/>
        <v>225</v>
      </c>
      <c r="B235" s="25"/>
      <c r="C235" s="25"/>
      <c r="D235" s="25"/>
      <c r="E235" s="25"/>
      <c r="G235" s="69">
        <f t="shared" si="40"/>
        <v>0</v>
      </c>
      <c r="H235" s="69">
        <f t="shared" si="41"/>
        <v>0</v>
      </c>
      <c r="I235" s="69">
        <f t="shared" si="42"/>
        <v>0</v>
      </c>
      <c r="J235" s="77">
        <f t="shared" si="43"/>
        <v>0</v>
      </c>
      <c r="K235" s="54">
        <f t="shared" si="44"/>
        <v>0.003148148148142127</v>
      </c>
      <c r="L235" s="78">
        <f t="shared" si="45"/>
        <v>0.001</v>
      </c>
      <c r="N235" s="10">
        <f t="shared" si="36"/>
        <v>4.8972491909385125</v>
      </c>
      <c r="O235" s="10">
        <f t="shared" si="37"/>
        <v>-3.8972491909385125</v>
      </c>
      <c r="P235" s="54">
        <f t="shared" si="38"/>
        <v>0.003148148148142127</v>
      </c>
    </row>
    <row r="236" spans="1:16" ht="12.75">
      <c r="A236" s="38">
        <f t="shared" si="39"/>
        <v>226</v>
      </c>
      <c r="B236" s="25"/>
      <c r="C236" s="25"/>
      <c r="D236" s="25"/>
      <c r="E236" s="25"/>
      <c r="G236" s="69">
        <f t="shared" si="40"/>
        <v>0</v>
      </c>
      <c r="H236" s="69">
        <f t="shared" si="41"/>
        <v>0</v>
      </c>
      <c r="I236" s="69">
        <f t="shared" si="42"/>
        <v>0</v>
      </c>
      <c r="J236" s="77">
        <f t="shared" si="43"/>
        <v>0</v>
      </c>
      <c r="K236" s="54">
        <f t="shared" si="44"/>
        <v>0.003148148148142127</v>
      </c>
      <c r="L236" s="78">
        <f t="shared" si="45"/>
        <v>0.001</v>
      </c>
      <c r="N236" s="10">
        <f t="shared" si="36"/>
        <v>4.8972491909385125</v>
      </c>
      <c r="O236" s="10">
        <f t="shared" si="37"/>
        <v>-3.8972491909385125</v>
      </c>
      <c r="P236" s="54">
        <f t="shared" si="38"/>
        <v>0.003148148148142127</v>
      </c>
    </row>
    <row r="237" spans="1:16" ht="12.75">
      <c r="A237" s="38">
        <f t="shared" si="39"/>
        <v>227</v>
      </c>
      <c r="B237" s="25"/>
      <c r="C237" s="25"/>
      <c r="D237" s="25"/>
      <c r="E237" s="25"/>
      <c r="G237" s="69">
        <f t="shared" si="40"/>
        <v>0</v>
      </c>
      <c r="H237" s="69">
        <f t="shared" si="41"/>
        <v>0</v>
      </c>
      <c r="I237" s="69">
        <f t="shared" si="42"/>
        <v>0</v>
      </c>
      <c r="J237" s="77">
        <f t="shared" si="43"/>
        <v>0</v>
      </c>
      <c r="K237" s="54">
        <f t="shared" si="44"/>
        <v>0.003148148148142127</v>
      </c>
      <c r="L237" s="78">
        <f t="shared" si="45"/>
        <v>0.001</v>
      </c>
      <c r="N237" s="10">
        <f t="shared" si="36"/>
        <v>4.8972491909385125</v>
      </c>
      <c r="O237" s="10">
        <f t="shared" si="37"/>
        <v>-3.8972491909385125</v>
      </c>
      <c r="P237" s="54">
        <f t="shared" si="38"/>
        <v>0.003148148148142127</v>
      </c>
    </row>
    <row r="238" spans="1:16" ht="12.75">
      <c r="A238" s="38">
        <f t="shared" si="39"/>
        <v>228</v>
      </c>
      <c r="B238" s="25"/>
      <c r="C238" s="25"/>
      <c r="D238" s="25"/>
      <c r="E238" s="25"/>
      <c r="G238" s="69">
        <f t="shared" si="40"/>
        <v>0</v>
      </c>
      <c r="H238" s="69">
        <f t="shared" si="41"/>
        <v>0</v>
      </c>
      <c r="I238" s="69">
        <f t="shared" si="42"/>
        <v>0</v>
      </c>
      <c r="J238" s="77">
        <f t="shared" si="43"/>
        <v>0</v>
      </c>
      <c r="K238" s="54">
        <f t="shared" si="44"/>
        <v>0.003148148148142127</v>
      </c>
      <c r="L238" s="78">
        <f t="shared" si="45"/>
        <v>0.001</v>
      </c>
      <c r="N238" s="10">
        <f t="shared" si="36"/>
        <v>4.8972491909385125</v>
      </c>
      <c r="O238" s="10">
        <f t="shared" si="37"/>
        <v>-3.8972491909385125</v>
      </c>
      <c r="P238" s="54">
        <f t="shared" si="38"/>
        <v>0.003148148148142127</v>
      </c>
    </row>
    <row r="239" spans="1:16" ht="12.75">
      <c r="A239" s="38">
        <f t="shared" si="39"/>
        <v>229</v>
      </c>
      <c r="B239" s="25"/>
      <c r="C239" s="25"/>
      <c r="D239" s="25"/>
      <c r="E239" s="25"/>
      <c r="G239" s="69">
        <f t="shared" si="40"/>
        <v>0</v>
      </c>
      <c r="H239" s="69">
        <f t="shared" si="41"/>
        <v>0</v>
      </c>
      <c r="I239" s="69">
        <f t="shared" si="42"/>
        <v>0</v>
      </c>
      <c r="J239" s="77">
        <f t="shared" si="43"/>
        <v>0</v>
      </c>
      <c r="K239" s="54">
        <f t="shared" si="44"/>
        <v>0.003148148148142127</v>
      </c>
      <c r="L239" s="78">
        <f t="shared" si="45"/>
        <v>0.001</v>
      </c>
      <c r="N239" s="10">
        <f t="shared" si="36"/>
        <v>4.8972491909385125</v>
      </c>
      <c r="O239" s="10">
        <f t="shared" si="37"/>
        <v>-3.8972491909385125</v>
      </c>
      <c r="P239" s="54">
        <f t="shared" si="38"/>
        <v>0.003148148148142127</v>
      </c>
    </row>
    <row r="240" spans="1:16" ht="12.75">
      <c r="A240" s="38">
        <f t="shared" si="39"/>
        <v>230</v>
      </c>
      <c r="B240" s="25"/>
      <c r="C240" s="25"/>
      <c r="D240" s="25"/>
      <c r="E240" s="25"/>
      <c r="G240" s="69">
        <f t="shared" si="40"/>
        <v>0</v>
      </c>
      <c r="H240" s="69">
        <f t="shared" si="41"/>
        <v>0</v>
      </c>
      <c r="I240" s="69">
        <f t="shared" si="42"/>
        <v>0</v>
      </c>
      <c r="J240" s="77">
        <f t="shared" si="43"/>
        <v>0</v>
      </c>
      <c r="K240" s="54">
        <f t="shared" si="44"/>
        <v>0.003148148148142127</v>
      </c>
      <c r="L240" s="78">
        <f t="shared" si="45"/>
        <v>0.001</v>
      </c>
      <c r="N240" s="10">
        <f t="shared" si="36"/>
        <v>4.8972491909385125</v>
      </c>
      <c r="O240" s="10">
        <f t="shared" si="37"/>
        <v>-3.8972491909385125</v>
      </c>
      <c r="P240" s="54">
        <f t="shared" si="38"/>
        <v>0.003148148148142127</v>
      </c>
    </row>
    <row r="241" spans="1:16" ht="12.75">
      <c r="A241" s="38">
        <f t="shared" si="39"/>
        <v>231</v>
      </c>
      <c r="B241" s="25"/>
      <c r="C241" s="25"/>
      <c r="D241" s="25"/>
      <c r="E241" s="25"/>
      <c r="G241" s="69">
        <f t="shared" si="40"/>
        <v>0</v>
      </c>
      <c r="H241" s="69">
        <f t="shared" si="41"/>
        <v>0</v>
      </c>
      <c r="I241" s="69">
        <f t="shared" si="42"/>
        <v>0</v>
      </c>
      <c r="J241" s="77">
        <f t="shared" si="43"/>
        <v>0</v>
      </c>
      <c r="K241" s="54">
        <f t="shared" si="44"/>
        <v>0.003148148148142127</v>
      </c>
      <c r="L241" s="78">
        <f t="shared" si="45"/>
        <v>0.001</v>
      </c>
      <c r="N241" s="10">
        <f t="shared" si="36"/>
        <v>4.8972491909385125</v>
      </c>
      <c r="O241" s="10">
        <f t="shared" si="37"/>
        <v>-3.8972491909385125</v>
      </c>
      <c r="P241" s="54">
        <f t="shared" si="38"/>
        <v>0.003148148148142127</v>
      </c>
    </row>
    <row r="242" spans="1:16" ht="12.75">
      <c r="A242" s="38">
        <f t="shared" si="39"/>
        <v>232</v>
      </c>
      <c r="B242" s="25"/>
      <c r="C242" s="25"/>
      <c r="D242" s="25"/>
      <c r="E242" s="25"/>
      <c r="G242" s="69">
        <f t="shared" si="40"/>
        <v>0</v>
      </c>
      <c r="H242" s="69">
        <f t="shared" si="41"/>
        <v>0</v>
      </c>
      <c r="I242" s="69">
        <f t="shared" si="42"/>
        <v>0</v>
      </c>
      <c r="J242" s="77">
        <f t="shared" si="43"/>
        <v>0</v>
      </c>
      <c r="K242" s="54">
        <f t="shared" si="44"/>
        <v>0.003148148148142127</v>
      </c>
      <c r="L242" s="78">
        <f t="shared" si="45"/>
        <v>0.001</v>
      </c>
      <c r="N242" s="10">
        <f t="shared" si="36"/>
        <v>4.8972491909385125</v>
      </c>
      <c r="O242" s="10">
        <f t="shared" si="37"/>
        <v>-3.8972491909385125</v>
      </c>
      <c r="P242" s="54">
        <f t="shared" si="38"/>
        <v>0.003148148148142127</v>
      </c>
    </row>
    <row r="243" spans="1:16" ht="12.75">
      <c r="A243" s="38">
        <f t="shared" si="39"/>
        <v>233</v>
      </c>
      <c r="B243" s="25"/>
      <c r="C243" s="25"/>
      <c r="D243" s="25"/>
      <c r="E243" s="25"/>
      <c r="G243" s="69">
        <f t="shared" si="40"/>
        <v>0</v>
      </c>
      <c r="H243" s="69">
        <f t="shared" si="41"/>
        <v>0</v>
      </c>
      <c r="I243" s="69">
        <f t="shared" si="42"/>
        <v>0</v>
      </c>
      <c r="J243" s="77">
        <f t="shared" si="43"/>
        <v>0</v>
      </c>
      <c r="K243" s="54">
        <f t="shared" si="44"/>
        <v>0.003148148148142127</v>
      </c>
      <c r="L243" s="78">
        <f t="shared" si="45"/>
        <v>0.001</v>
      </c>
      <c r="N243" s="10">
        <f t="shared" si="36"/>
        <v>4.8972491909385125</v>
      </c>
      <c r="O243" s="10">
        <f t="shared" si="37"/>
        <v>-3.8972491909385125</v>
      </c>
      <c r="P243" s="54">
        <f t="shared" si="38"/>
        <v>0.003148148148142127</v>
      </c>
    </row>
    <row r="244" spans="1:16" ht="12.75">
      <c r="A244" s="38">
        <f t="shared" si="39"/>
        <v>234</v>
      </c>
      <c r="B244" s="25"/>
      <c r="C244" s="25"/>
      <c r="D244" s="25"/>
      <c r="E244" s="25"/>
      <c r="G244" s="69">
        <f t="shared" si="40"/>
        <v>0</v>
      </c>
      <c r="H244" s="69">
        <f t="shared" si="41"/>
        <v>0</v>
      </c>
      <c r="I244" s="69">
        <f t="shared" si="42"/>
        <v>0</v>
      </c>
      <c r="J244" s="77">
        <f t="shared" si="43"/>
        <v>0</v>
      </c>
      <c r="K244" s="54">
        <f t="shared" si="44"/>
        <v>0.003148148148142127</v>
      </c>
      <c r="L244" s="78">
        <f t="shared" si="45"/>
        <v>0.001</v>
      </c>
      <c r="N244" s="10">
        <f t="shared" si="36"/>
        <v>4.8972491909385125</v>
      </c>
      <c r="O244" s="10">
        <f t="shared" si="37"/>
        <v>-3.8972491909385125</v>
      </c>
      <c r="P244" s="54">
        <f t="shared" si="38"/>
        <v>0.003148148148142127</v>
      </c>
    </row>
    <row r="245" spans="1:16" ht="12.75">
      <c r="A245" s="38">
        <f t="shared" si="39"/>
        <v>235</v>
      </c>
      <c r="B245" s="25"/>
      <c r="C245" s="25"/>
      <c r="D245" s="25"/>
      <c r="E245" s="25"/>
      <c r="G245" s="69">
        <f t="shared" si="40"/>
        <v>0</v>
      </c>
      <c r="H245" s="69">
        <f t="shared" si="41"/>
        <v>0</v>
      </c>
      <c r="I245" s="69">
        <f t="shared" si="42"/>
        <v>0</v>
      </c>
      <c r="J245" s="77">
        <f t="shared" si="43"/>
        <v>0</v>
      </c>
      <c r="K245" s="54">
        <f t="shared" si="44"/>
        <v>0.003148148148142127</v>
      </c>
      <c r="L245" s="78">
        <f t="shared" si="45"/>
        <v>0.001</v>
      </c>
      <c r="N245" s="10">
        <f t="shared" si="36"/>
        <v>4.8972491909385125</v>
      </c>
      <c r="O245" s="10">
        <f t="shared" si="37"/>
        <v>-3.8972491909385125</v>
      </c>
      <c r="P245" s="54">
        <f t="shared" si="38"/>
        <v>0.003148148148142127</v>
      </c>
    </row>
    <row r="246" spans="1:16" ht="12.75">
      <c r="A246" s="38">
        <f t="shared" si="39"/>
        <v>236</v>
      </c>
      <c r="B246" s="25"/>
      <c r="C246" s="25"/>
      <c r="D246" s="25"/>
      <c r="E246" s="25"/>
      <c r="G246" s="69">
        <f t="shared" si="40"/>
        <v>0</v>
      </c>
      <c r="H246" s="69">
        <f t="shared" si="41"/>
        <v>0</v>
      </c>
      <c r="I246" s="69">
        <f t="shared" si="42"/>
        <v>0</v>
      </c>
      <c r="J246" s="77">
        <f t="shared" si="43"/>
        <v>0</v>
      </c>
      <c r="K246" s="54">
        <f t="shared" si="44"/>
        <v>0.003148148148142127</v>
      </c>
      <c r="L246" s="78">
        <f t="shared" si="45"/>
        <v>0.001</v>
      </c>
      <c r="N246" s="10">
        <f t="shared" si="36"/>
        <v>4.8972491909385125</v>
      </c>
      <c r="O246" s="10">
        <f t="shared" si="37"/>
        <v>-3.8972491909385125</v>
      </c>
      <c r="P246" s="54">
        <f t="shared" si="38"/>
        <v>0.003148148148142127</v>
      </c>
    </row>
    <row r="247" spans="1:16" ht="12.75">
      <c r="A247" s="38">
        <f t="shared" si="39"/>
        <v>237</v>
      </c>
      <c r="B247" s="25"/>
      <c r="C247" s="25"/>
      <c r="D247" s="25"/>
      <c r="E247" s="25"/>
      <c r="G247" s="69">
        <f t="shared" si="40"/>
        <v>0</v>
      </c>
      <c r="H247" s="69">
        <f t="shared" si="41"/>
        <v>0</v>
      </c>
      <c r="I247" s="69">
        <f t="shared" si="42"/>
        <v>0</v>
      </c>
      <c r="J247" s="77">
        <f t="shared" si="43"/>
        <v>0</v>
      </c>
      <c r="K247" s="54">
        <f t="shared" si="44"/>
        <v>0.003148148148142127</v>
      </c>
      <c r="L247" s="78">
        <f t="shared" si="45"/>
        <v>0.001</v>
      </c>
      <c r="N247" s="10">
        <f t="shared" si="36"/>
        <v>4.8972491909385125</v>
      </c>
      <c r="O247" s="10">
        <f t="shared" si="37"/>
        <v>-3.8972491909385125</v>
      </c>
      <c r="P247" s="54">
        <f t="shared" si="38"/>
        <v>0.003148148148142127</v>
      </c>
    </row>
    <row r="248" spans="1:16" ht="12.75">
      <c r="A248" s="38">
        <f t="shared" si="39"/>
        <v>238</v>
      </c>
      <c r="B248" s="25"/>
      <c r="C248" s="25"/>
      <c r="D248" s="25"/>
      <c r="E248" s="25"/>
      <c r="G248" s="69">
        <f t="shared" si="40"/>
        <v>0</v>
      </c>
      <c r="H248" s="69">
        <f t="shared" si="41"/>
        <v>0</v>
      </c>
      <c r="I248" s="69">
        <f t="shared" si="42"/>
        <v>0</v>
      </c>
      <c r="J248" s="77">
        <f t="shared" si="43"/>
        <v>0</v>
      </c>
      <c r="K248" s="54">
        <f t="shared" si="44"/>
        <v>0.003148148148142127</v>
      </c>
      <c r="L248" s="78">
        <f t="shared" si="45"/>
        <v>0.001</v>
      </c>
      <c r="N248" s="10">
        <f t="shared" si="36"/>
        <v>4.8972491909385125</v>
      </c>
      <c r="O248" s="10">
        <f t="shared" si="37"/>
        <v>-3.8972491909385125</v>
      </c>
      <c r="P248" s="54">
        <f t="shared" si="38"/>
        <v>0.003148148148142127</v>
      </c>
    </row>
    <row r="249" spans="1:16" ht="12.75">
      <c r="A249" s="38">
        <f t="shared" si="39"/>
        <v>239</v>
      </c>
      <c r="B249" s="25"/>
      <c r="C249" s="25"/>
      <c r="D249" s="25"/>
      <c r="E249" s="25"/>
      <c r="G249" s="69">
        <f t="shared" si="40"/>
        <v>0</v>
      </c>
      <c r="H249" s="69">
        <f t="shared" si="41"/>
        <v>0</v>
      </c>
      <c r="I249" s="69">
        <f t="shared" si="42"/>
        <v>0</v>
      </c>
      <c r="J249" s="77">
        <f t="shared" si="43"/>
        <v>0</v>
      </c>
      <c r="K249" s="54">
        <f t="shared" si="44"/>
        <v>0.003148148148142127</v>
      </c>
      <c r="L249" s="78">
        <f t="shared" si="45"/>
        <v>0.001</v>
      </c>
      <c r="N249" s="10">
        <f t="shared" si="36"/>
        <v>4.8972491909385125</v>
      </c>
      <c r="O249" s="10">
        <f t="shared" si="37"/>
        <v>-3.8972491909385125</v>
      </c>
      <c r="P249" s="54">
        <f t="shared" si="38"/>
        <v>0.003148148148142127</v>
      </c>
    </row>
    <row r="250" spans="1:16" ht="12.75">
      <c r="A250" s="38">
        <f t="shared" si="39"/>
        <v>240</v>
      </c>
      <c r="B250" s="25"/>
      <c r="C250" s="25"/>
      <c r="D250" s="25"/>
      <c r="E250" s="25"/>
      <c r="G250" s="69">
        <f t="shared" si="40"/>
        <v>0</v>
      </c>
      <c r="H250" s="69">
        <f t="shared" si="41"/>
        <v>0</v>
      </c>
      <c r="I250" s="69">
        <f t="shared" si="42"/>
        <v>0</v>
      </c>
      <c r="J250" s="77">
        <f t="shared" si="43"/>
        <v>0</v>
      </c>
      <c r="K250" s="54">
        <f t="shared" si="44"/>
        <v>0.003148148148142127</v>
      </c>
      <c r="L250" s="78">
        <f t="shared" si="45"/>
        <v>0.001</v>
      </c>
      <c r="N250" s="10">
        <f t="shared" si="36"/>
        <v>4.8972491909385125</v>
      </c>
      <c r="O250" s="10">
        <f t="shared" si="37"/>
        <v>-3.8972491909385125</v>
      </c>
      <c r="P250" s="54">
        <f t="shared" si="38"/>
        <v>0.003148148148142127</v>
      </c>
    </row>
    <row r="251" spans="1:16" ht="12.75">
      <c r="A251" s="38">
        <f t="shared" si="39"/>
        <v>241</v>
      </c>
      <c r="B251" s="25"/>
      <c r="C251" s="25"/>
      <c r="D251" s="25"/>
      <c r="E251" s="25"/>
      <c r="G251" s="69">
        <f t="shared" si="40"/>
        <v>0</v>
      </c>
      <c r="H251" s="69">
        <f t="shared" si="41"/>
        <v>0</v>
      </c>
      <c r="I251" s="69">
        <f t="shared" si="42"/>
        <v>0</v>
      </c>
      <c r="J251" s="77">
        <f t="shared" si="43"/>
        <v>0</v>
      </c>
      <c r="K251" s="54">
        <f t="shared" si="44"/>
        <v>0.003148148148142127</v>
      </c>
      <c r="L251" s="78">
        <f t="shared" si="45"/>
        <v>0.001</v>
      </c>
      <c r="N251" s="10">
        <f t="shared" si="36"/>
        <v>4.8972491909385125</v>
      </c>
      <c r="O251" s="10">
        <f t="shared" si="37"/>
        <v>-3.8972491909385125</v>
      </c>
      <c r="P251" s="54">
        <f t="shared" si="38"/>
        <v>0.003148148148142127</v>
      </c>
    </row>
    <row r="252" spans="1:16" ht="12.75">
      <c r="A252" s="38">
        <f t="shared" si="39"/>
        <v>242</v>
      </c>
      <c r="B252" s="25"/>
      <c r="C252" s="25"/>
      <c r="D252" s="25"/>
      <c r="E252" s="25"/>
      <c r="G252" s="69">
        <f t="shared" si="40"/>
        <v>0</v>
      </c>
      <c r="H252" s="69">
        <f t="shared" si="41"/>
        <v>0</v>
      </c>
      <c r="I252" s="69">
        <f t="shared" si="42"/>
        <v>0</v>
      </c>
      <c r="J252" s="77">
        <f t="shared" si="43"/>
        <v>0</v>
      </c>
      <c r="K252" s="54">
        <f t="shared" si="44"/>
        <v>0.003148148148142127</v>
      </c>
      <c r="L252" s="78">
        <f t="shared" si="45"/>
        <v>0.001</v>
      </c>
      <c r="N252" s="10">
        <f t="shared" si="36"/>
        <v>4.8972491909385125</v>
      </c>
      <c r="O252" s="10">
        <f t="shared" si="37"/>
        <v>-3.8972491909385125</v>
      </c>
      <c r="P252" s="54">
        <f t="shared" si="38"/>
        <v>0.003148148148142127</v>
      </c>
    </row>
    <row r="253" spans="1:16" ht="12.75">
      <c r="A253" s="38">
        <f t="shared" si="39"/>
        <v>243</v>
      </c>
      <c r="B253" s="25"/>
      <c r="C253" s="25"/>
      <c r="D253" s="25"/>
      <c r="E253" s="25"/>
      <c r="G253" s="69">
        <f t="shared" si="40"/>
        <v>0</v>
      </c>
      <c r="H253" s="69">
        <f t="shared" si="41"/>
        <v>0</v>
      </c>
      <c r="I253" s="69">
        <f t="shared" si="42"/>
        <v>0</v>
      </c>
      <c r="J253" s="77">
        <f t="shared" si="43"/>
        <v>0</v>
      </c>
      <c r="K253" s="54">
        <f t="shared" si="44"/>
        <v>0.003148148148142127</v>
      </c>
      <c r="L253" s="78">
        <f t="shared" si="45"/>
        <v>0.001</v>
      </c>
      <c r="N253" s="10">
        <f t="shared" si="36"/>
        <v>4.8972491909385125</v>
      </c>
      <c r="O253" s="10">
        <f t="shared" si="37"/>
        <v>-3.8972491909385125</v>
      </c>
      <c r="P253" s="54">
        <f t="shared" si="38"/>
        <v>0.003148148148142127</v>
      </c>
    </row>
    <row r="254" spans="1:16" ht="12.75">
      <c r="A254" s="38">
        <f t="shared" si="39"/>
        <v>244</v>
      </c>
      <c r="B254" s="25"/>
      <c r="C254" s="25"/>
      <c r="D254" s="25"/>
      <c r="E254" s="25"/>
      <c r="G254" s="69">
        <f t="shared" si="40"/>
        <v>0</v>
      </c>
      <c r="H254" s="69">
        <f t="shared" si="41"/>
        <v>0</v>
      </c>
      <c r="I254" s="69">
        <f t="shared" si="42"/>
        <v>0</v>
      </c>
      <c r="J254" s="77">
        <f t="shared" si="43"/>
        <v>0</v>
      </c>
      <c r="K254" s="54">
        <f t="shared" si="44"/>
        <v>0.003148148148142127</v>
      </c>
      <c r="L254" s="78">
        <f t="shared" si="45"/>
        <v>0.001</v>
      </c>
      <c r="N254" s="10">
        <f t="shared" si="36"/>
        <v>4.8972491909385125</v>
      </c>
      <c r="O254" s="10">
        <f t="shared" si="37"/>
        <v>-3.8972491909385125</v>
      </c>
      <c r="P254" s="54">
        <f t="shared" si="38"/>
        <v>0.003148148148142127</v>
      </c>
    </row>
    <row r="255" spans="1:16" ht="12.75">
      <c r="A255" s="38">
        <f t="shared" si="39"/>
        <v>245</v>
      </c>
      <c r="B255" s="25"/>
      <c r="C255" s="25"/>
      <c r="D255" s="25"/>
      <c r="E255" s="25"/>
      <c r="G255" s="69">
        <f t="shared" si="40"/>
        <v>0</v>
      </c>
      <c r="H255" s="69">
        <f t="shared" si="41"/>
        <v>0</v>
      </c>
      <c r="I255" s="69">
        <f t="shared" si="42"/>
        <v>0</v>
      </c>
      <c r="J255" s="77">
        <f t="shared" si="43"/>
        <v>0</v>
      </c>
      <c r="K255" s="54">
        <f t="shared" si="44"/>
        <v>0.003148148148142127</v>
      </c>
      <c r="L255" s="78">
        <f t="shared" si="45"/>
        <v>0.001</v>
      </c>
      <c r="N255" s="10">
        <f t="shared" si="36"/>
        <v>4.8972491909385125</v>
      </c>
      <c r="O255" s="10">
        <f t="shared" si="37"/>
        <v>-3.8972491909385125</v>
      </c>
      <c r="P255" s="54">
        <f t="shared" si="38"/>
        <v>0.003148148148142127</v>
      </c>
    </row>
    <row r="256" spans="1:16" ht="12.75">
      <c r="A256" s="38">
        <f t="shared" si="39"/>
        <v>246</v>
      </c>
      <c r="B256" s="25"/>
      <c r="C256" s="25"/>
      <c r="D256" s="25"/>
      <c r="E256" s="25"/>
      <c r="G256" s="69">
        <f t="shared" si="40"/>
        <v>0</v>
      </c>
      <c r="H256" s="69">
        <f t="shared" si="41"/>
        <v>0</v>
      </c>
      <c r="I256" s="69">
        <f t="shared" si="42"/>
        <v>0</v>
      </c>
      <c r="J256" s="77">
        <f t="shared" si="43"/>
        <v>0</v>
      </c>
      <c r="K256" s="54">
        <f t="shared" si="44"/>
        <v>0.003148148148142127</v>
      </c>
      <c r="L256" s="78">
        <f t="shared" si="45"/>
        <v>0.001</v>
      </c>
      <c r="N256" s="10">
        <f t="shared" si="36"/>
        <v>4.8972491909385125</v>
      </c>
      <c r="O256" s="10">
        <f t="shared" si="37"/>
        <v>-3.8972491909385125</v>
      </c>
      <c r="P256" s="54">
        <f t="shared" si="38"/>
        <v>0.003148148148142127</v>
      </c>
    </row>
    <row r="257" spans="1:16" ht="12.75">
      <c r="A257" s="38">
        <f t="shared" si="39"/>
        <v>247</v>
      </c>
      <c r="B257" s="25"/>
      <c r="C257" s="25"/>
      <c r="D257" s="25"/>
      <c r="E257" s="25"/>
      <c r="G257" s="69">
        <f t="shared" si="40"/>
        <v>0</v>
      </c>
      <c r="H257" s="69">
        <f t="shared" si="41"/>
        <v>0</v>
      </c>
      <c r="I257" s="69">
        <f t="shared" si="42"/>
        <v>0</v>
      </c>
      <c r="J257" s="77">
        <f t="shared" si="43"/>
        <v>0</v>
      </c>
      <c r="K257" s="54">
        <f t="shared" si="44"/>
        <v>0.003148148148142127</v>
      </c>
      <c r="L257" s="78">
        <f t="shared" si="45"/>
        <v>0.001</v>
      </c>
      <c r="N257" s="10">
        <f t="shared" si="36"/>
        <v>4.8972491909385125</v>
      </c>
      <c r="O257" s="10">
        <f t="shared" si="37"/>
        <v>-3.8972491909385125</v>
      </c>
      <c r="P257" s="54">
        <f t="shared" si="38"/>
        <v>0.003148148148142127</v>
      </c>
    </row>
    <row r="258" spans="1:16" ht="12.75">
      <c r="A258" s="38">
        <f t="shared" si="39"/>
        <v>248</v>
      </c>
      <c r="B258" s="25"/>
      <c r="C258" s="25"/>
      <c r="D258" s="25"/>
      <c r="E258" s="25"/>
      <c r="G258" s="69">
        <f t="shared" si="40"/>
        <v>0</v>
      </c>
      <c r="H258" s="69">
        <f t="shared" si="41"/>
        <v>0</v>
      </c>
      <c r="I258" s="69">
        <f t="shared" si="42"/>
        <v>0</v>
      </c>
      <c r="J258" s="77">
        <f t="shared" si="43"/>
        <v>0</v>
      </c>
      <c r="K258" s="54">
        <f t="shared" si="44"/>
        <v>0.003148148148142127</v>
      </c>
      <c r="L258" s="78">
        <f t="shared" si="45"/>
        <v>0.001</v>
      </c>
      <c r="N258" s="10">
        <f t="shared" si="36"/>
        <v>4.8972491909385125</v>
      </c>
      <c r="O258" s="10">
        <f t="shared" si="37"/>
        <v>-3.8972491909385125</v>
      </c>
      <c r="P258" s="54">
        <f t="shared" si="38"/>
        <v>0.003148148148142127</v>
      </c>
    </row>
    <row r="259" spans="1:16" ht="12.75">
      <c r="A259" s="38">
        <f t="shared" si="39"/>
        <v>249</v>
      </c>
      <c r="B259" s="25"/>
      <c r="C259" s="25"/>
      <c r="D259" s="25"/>
      <c r="E259" s="25"/>
      <c r="G259" s="69">
        <f t="shared" si="40"/>
        <v>0</v>
      </c>
      <c r="H259" s="69">
        <f t="shared" si="41"/>
        <v>0</v>
      </c>
      <c r="I259" s="69">
        <f t="shared" si="42"/>
        <v>0</v>
      </c>
      <c r="J259" s="77">
        <f t="shared" si="43"/>
        <v>0</v>
      </c>
      <c r="K259" s="54">
        <f t="shared" si="44"/>
        <v>0.003148148148142127</v>
      </c>
      <c r="L259" s="78">
        <f t="shared" si="45"/>
        <v>0.001</v>
      </c>
      <c r="N259" s="10">
        <f t="shared" si="36"/>
        <v>4.8972491909385125</v>
      </c>
      <c r="O259" s="10">
        <f t="shared" si="37"/>
        <v>-3.8972491909385125</v>
      </c>
      <c r="P259" s="54">
        <f t="shared" si="38"/>
        <v>0.003148148148142127</v>
      </c>
    </row>
    <row r="260" spans="1:16" ht="12.75">
      <c r="A260" s="38">
        <f t="shared" si="39"/>
        <v>250</v>
      </c>
      <c r="B260" s="25"/>
      <c r="C260" s="25"/>
      <c r="D260" s="25"/>
      <c r="E260" s="25"/>
      <c r="G260" s="69">
        <f t="shared" si="40"/>
        <v>0</v>
      </c>
      <c r="H260" s="69">
        <f t="shared" si="41"/>
        <v>0</v>
      </c>
      <c r="I260" s="69">
        <f t="shared" si="42"/>
        <v>0</v>
      </c>
      <c r="J260" s="77">
        <f t="shared" si="43"/>
        <v>0</v>
      </c>
      <c r="K260" s="54">
        <f t="shared" si="44"/>
        <v>0.003148148148142127</v>
      </c>
      <c r="L260" s="78">
        <f t="shared" si="45"/>
        <v>0.001</v>
      </c>
      <c r="N260" s="10">
        <f t="shared" si="36"/>
        <v>4.8972491909385125</v>
      </c>
      <c r="O260" s="10">
        <f t="shared" si="37"/>
        <v>-3.8972491909385125</v>
      </c>
      <c r="P260" s="54">
        <f t="shared" si="38"/>
        <v>0.003148148148142127</v>
      </c>
    </row>
    <row r="261" spans="1:16" ht="12.75">
      <c r="A261" s="38">
        <f t="shared" si="39"/>
        <v>251</v>
      </c>
      <c r="B261" s="25"/>
      <c r="C261" s="25"/>
      <c r="D261" s="25"/>
      <c r="E261" s="25"/>
      <c r="G261" s="69">
        <f t="shared" si="40"/>
        <v>0</v>
      </c>
      <c r="H261" s="69">
        <f t="shared" si="41"/>
        <v>0</v>
      </c>
      <c r="I261" s="69">
        <f t="shared" si="42"/>
        <v>0</v>
      </c>
      <c r="J261" s="77">
        <f t="shared" si="43"/>
        <v>0</v>
      </c>
      <c r="K261" s="54">
        <f t="shared" si="44"/>
        <v>0.003148148148142127</v>
      </c>
      <c r="L261" s="78">
        <f t="shared" si="45"/>
        <v>0.001</v>
      </c>
      <c r="N261" s="10">
        <f t="shared" si="36"/>
        <v>4.8972491909385125</v>
      </c>
      <c r="O261" s="10">
        <f t="shared" si="37"/>
        <v>-3.8972491909385125</v>
      </c>
      <c r="P261" s="54">
        <f t="shared" si="38"/>
        <v>0.003148148148142127</v>
      </c>
    </row>
    <row r="262" spans="1:16" ht="12.75">
      <c r="A262" s="38">
        <f t="shared" si="39"/>
        <v>252</v>
      </c>
      <c r="B262" s="25"/>
      <c r="C262" s="25"/>
      <c r="D262" s="25"/>
      <c r="E262" s="25"/>
      <c r="G262" s="69">
        <f t="shared" si="40"/>
        <v>0</v>
      </c>
      <c r="H262" s="69">
        <f t="shared" si="41"/>
        <v>0</v>
      </c>
      <c r="I262" s="69">
        <f t="shared" si="42"/>
        <v>0</v>
      </c>
      <c r="J262" s="77">
        <f t="shared" si="43"/>
        <v>0</v>
      </c>
      <c r="K262" s="54">
        <f t="shared" si="44"/>
        <v>0.003148148148142127</v>
      </c>
      <c r="L262" s="78">
        <f t="shared" si="45"/>
        <v>0.001</v>
      </c>
      <c r="N262" s="10">
        <f t="shared" si="36"/>
        <v>4.8972491909385125</v>
      </c>
      <c r="O262" s="10">
        <f t="shared" si="37"/>
        <v>-3.8972491909385125</v>
      </c>
      <c r="P262" s="54">
        <f t="shared" si="38"/>
        <v>0.003148148148142127</v>
      </c>
    </row>
    <row r="263" spans="1:16" ht="12.75">
      <c r="A263" s="38">
        <f t="shared" si="39"/>
        <v>253</v>
      </c>
      <c r="B263" s="25"/>
      <c r="C263" s="25"/>
      <c r="D263" s="25"/>
      <c r="E263" s="25"/>
      <c r="G263" s="69">
        <f t="shared" si="40"/>
        <v>0</v>
      </c>
      <c r="H263" s="69">
        <f t="shared" si="41"/>
        <v>0</v>
      </c>
      <c r="I263" s="69">
        <f t="shared" si="42"/>
        <v>0</v>
      </c>
      <c r="J263" s="77">
        <f t="shared" si="43"/>
        <v>0</v>
      </c>
      <c r="K263" s="54">
        <f t="shared" si="44"/>
        <v>0.003148148148142127</v>
      </c>
      <c r="L263" s="78">
        <f t="shared" si="45"/>
        <v>0.001</v>
      </c>
      <c r="N263" s="10">
        <f t="shared" si="36"/>
        <v>4.8972491909385125</v>
      </c>
      <c r="O263" s="10">
        <f t="shared" si="37"/>
        <v>-3.8972491909385125</v>
      </c>
      <c r="P263" s="54">
        <f t="shared" si="38"/>
        <v>0.003148148148142127</v>
      </c>
    </row>
    <row r="264" spans="1:16" ht="12.75">
      <c r="A264" s="38">
        <f t="shared" si="39"/>
        <v>254</v>
      </c>
      <c r="B264" s="25"/>
      <c r="C264" s="25"/>
      <c r="D264" s="25"/>
      <c r="E264" s="25"/>
      <c r="G264" s="69">
        <f t="shared" si="40"/>
        <v>0</v>
      </c>
      <c r="H264" s="69">
        <f t="shared" si="41"/>
        <v>0</v>
      </c>
      <c r="I264" s="69">
        <f t="shared" si="42"/>
        <v>0</v>
      </c>
      <c r="J264" s="77">
        <f t="shared" si="43"/>
        <v>0</v>
      </c>
      <c r="K264" s="54">
        <f t="shared" si="44"/>
        <v>0.003148148148142127</v>
      </c>
      <c r="L264" s="78">
        <f t="shared" si="45"/>
        <v>0.001</v>
      </c>
      <c r="N264" s="10">
        <f t="shared" si="36"/>
        <v>4.8972491909385125</v>
      </c>
      <c r="O264" s="10">
        <f t="shared" si="37"/>
        <v>-3.8972491909385125</v>
      </c>
      <c r="P264" s="54">
        <f t="shared" si="38"/>
        <v>0.003148148148142127</v>
      </c>
    </row>
    <row r="265" spans="1:16" ht="12.75">
      <c r="A265" s="38">
        <f t="shared" si="39"/>
        <v>255</v>
      </c>
      <c r="B265" s="25"/>
      <c r="C265" s="25"/>
      <c r="D265" s="25"/>
      <c r="E265" s="25"/>
      <c r="G265" s="69">
        <f t="shared" si="40"/>
        <v>0</v>
      </c>
      <c r="H265" s="69">
        <f t="shared" si="41"/>
        <v>0</v>
      </c>
      <c r="I265" s="69">
        <f t="shared" si="42"/>
        <v>0</v>
      </c>
      <c r="J265" s="77">
        <f t="shared" si="43"/>
        <v>0</v>
      </c>
      <c r="K265" s="54">
        <f t="shared" si="44"/>
        <v>0.003148148148142127</v>
      </c>
      <c r="L265" s="78">
        <f t="shared" si="45"/>
        <v>0.001</v>
      </c>
      <c r="N265" s="10">
        <f t="shared" si="36"/>
        <v>4.8972491909385125</v>
      </c>
      <c r="O265" s="10">
        <f t="shared" si="37"/>
        <v>-3.8972491909385125</v>
      </c>
      <c r="P265" s="54">
        <f t="shared" si="38"/>
        <v>0.003148148148142127</v>
      </c>
    </row>
    <row r="266" spans="1:16" ht="12.75">
      <c r="A266" s="38">
        <f t="shared" si="39"/>
        <v>256</v>
      </c>
      <c r="B266" s="25"/>
      <c r="C266" s="25"/>
      <c r="D266" s="25"/>
      <c r="E266" s="25"/>
      <c r="G266" s="69">
        <f t="shared" si="40"/>
        <v>0</v>
      </c>
      <c r="H266" s="69">
        <f t="shared" si="41"/>
        <v>0</v>
      </c>
      <c r="I266" s="69">
        <f t="shared" si="42"/>
        <v>0</v>
      </c>
      <c r="J266" s="77">
        <f t="shared" si="43"/>
        <v>0</v>
      </c>
      <c r="K266" s="54">
        <f t="shared" si="44"/>
        <v>0.003148148148142127</v>
      </c>
      <c r="L266" s="78">
        <f t="shared" si="45"/>
        <v>0.001</v>
      </c>
      <c r="N266" s="10">
        <f t="shared" si="36"/>
        <v>4.8972491909385125</v>
      </c>
      <c r="O266" s="10">
        <f t="shared" si="37"/>
        <v>-3.8972491909385125</v>
      </c>
      <c r="P266" s="54">
        <f t="shared" si="38"/>
        <v>0.003148148148142127</v>
      </c>
    </row>
    <row r="267" spans="1:16" ht="12.75">
      <c r="A267" s="38">
        <f t="shared" si="39"/>
        <v>257</v>
      </c>
      <c r="B267" s="25"/>
      <c r="C267" s="25"/>
      <c r="D267" s="25"/>
      <c r="E267" s="25"/>
      <c r="G267" s="69">
        <f t="shared" si="40"/>
        <v>0</v>
      </c>
      <c r="H267" s="69">
        <f t="shared" si="41"/>
        <v>0</v>
      </c>
      <c r="I267" s="69">
        <f t="shared" si="42"/>
        <v>0</v>
      </c>
      <c r="J267" s="77">
        <f t="shared" si="43"/>
        <v>0</v>
      </c>
      <c r="K267" s="54">
        <f t="shared" si="44"/>
        <v>0.003148148148142127</v>
      </c>
      <c r="L267" s="78">
        <f t="shared" si="45"/>
        <v>0.001</v>
      </c>
      <c r="N267" s="10">
        <f t="shared" si="36"/>
        <v>4.8972491909385125</v>
      </c>
      <c r="O267" s="10">
        <f t="shared" si="37"/>
        <v>-3.8972491909385125</v>
      </c>
      <c r="P267" s="54">
        <f t="shared" si="38"/>
        <v>0.003148148148142127</v>
      </c>
    </row>
    <row r="268" spans="1:16" ht="12.75">
      <c r="A268" s="38">
        <f t="shared" si="39"/>
        <v>258</v>
      </c>
      <c r="B268" s="25"/>
      <c r="C268" s="25"/>
      <c r="D268" s="25"/>
      <c r="E268" s="25"/>
      <c r="G268" s="69">
        <f t="shared" si="40"/>
        <v>0</v>
      </c>
      <c r="H268" s="69">
        <f t="shared" si="41"/>
        <v>0</v>
      </c>
      <c r="I268" s="69">
        <f t="shared" si="42"/>
        <v>0</v>
      </c>
      <c r="J268" s="77">
        <f t="shared" si="43"/>
        <v>0</v>
      </c>
      <c r="K268" s="54">
        <f t="shared" si="44"/>
        <v>0.003148148148142127</v>
      </c>
      <c r="L268" s="78">
        <f t="shared" si="45"/>
        <v>0.001</v>
      </c>
      <c r="N268" s="10">
        <f aca="true" t="shared" si="46" ref="N268:N331">$O$1*(E268-$U$2)/$U$1</f>
        <v>4.8972491909385125</v>
      </c>
      <c r="O268" s="10">
        <f aca="true" t="shared" si="47" ref="O268:O331">1-N268</f>
        <v>-3.8972491909385125</v>
      </c>
      <c r="P268" s="54">
        <f aca="true" t="shared" si="48" ref="P268:P331">K268</f>
        <v>0.003148148148142127</v>
      </c>
    </row>
    <row r="269" spans="1:16" ht="12.75">
      <c r="A269" s="38">
        <f aca="true" t="shared" si="49" ref="A269:A332">A268+1</f>
        <v>259</v>
      </c>
      <c r="B269" s="25"/>
      <c r="C269" s="25"/>
      <c r="D269" s="25"/>
      <c r="E269" s="25"/>
      <c r="G269" s="69">
        <f t="shared" si="40"/>
        <v>0</v>
      </c>
      <c r="H269" s="69">
        <f t="shared" si="41"/>
        <v>0</v>
      </c>
      <c r="I269" s="69">
        <f t="shared" si="42"/>
        <v>0</v>
      </c>
      <c r="J269" s="77">
        <f t="shared" si="43"/>
        <v>0</v>
      </c>
      <c r="K269" s="54">
        <f t="shared" si="44"/>
        <v>0.003148148148142127</v>
      </c>
      <c r="L269" s="78">
        <f t="shared" si="45"/>
        <v>0.001</v>
      </c>
      <c r="N269" s="10">
        <f t="shared" si="46"/>
        <v>4.8972491909385125</v>
      </c>
      <c r="O269" s="10">
        <f t="shared" si="47"/>
        <v>-3.8972491909385125</v>
      </c>
      <c r="P269" s="54">
        <f t="shared" si="48"/>
        <v>0.003148148148142127</v>
      </c>
    </row>
    <row r="270" spans="1:16" ht="12.75">
      <c r="A270" s="38">
        <f t="shared" si="49"/>
        <v>260</v>
      </c>
      <c r="B270" s="25"/>
      <c r="C270" s="25"/>
      <c r="D270" s="25"/>
      <c r="E270" s="25"/>
      <c r="G270" s="69">
        <f t="shared" si="40"/>
        <v>0</v>
      </c>
      <c r="H270" s="69">
        <f t="shared" si="41"/>
        <v>0</v>
      </c>
      <c r="I270" s="69">
        <f t="shared" si="42"/>
        <v>0</v>
      </c>
      <c r="J270" s="77">
        <f t="shared" si="43"/>
        <v>0</v>
      </c>
      <c r="K270" s="54">
        <f t="shared" si="44"/>
        <v>0.003148148148142127</v>
      </c>
      <c r="L270" s="78">
        <f t="shared" si="45"/>
        <v>0.001</v>
      </c>
      <c r="N270" s="10">
        <f t="shared" si="46"/>
        <v>4.8972491909385125</v>
      </c>
      <c r="O270" s="10">
        <f t="shared" si="47"/>
        <v>-3.8972491909385125</v>
      </c>
      <c r="P270" s="54">
        <f t="shared" si="48"/>
        <v>0.003148148148142127</v>
      </c>
    </row>
    <row r="271" spans="1:16" ht="12.75">
      <c r="A271" s="38">
        <f t="shared" si="49"/>
        <v>261</v>
      </c>
      <c r="B271" s="25"/>
      <c r="C271" s="25"/>
      <c r="D271" s="25"/>
      <c r="E271" s="25"/>
      <c r="G271" s="69">
        <f t="shared" si="40"/>
        <v>0</v>
      </c>
      <c r="H271" s="69">
        <f t="shared" si="41"/>
        <v>0</v>
      </c>
      <c r="I271" s="69">
        <f t="shared" si="42"/>
        <v>0</v>
      </c>
      <c r="J271" s="77">
        <f t="shared" si="43"/>
        <v>0</v>
      </c>
      <c r="K271" s="54">
        <f t="shared" si="44"/>
        <v>0.003148148148142127</v>
      </c>
      <c r="L271" s="78">
        <f t="shared" si="45"/>
        <v>0.001</v>
      </c>
      <c r="N271" s="10">
        <f t="shared" si="46"/>
        <v>4.8972491909385125</v>
      </c>
      <c r="O271" s="10">
        <f t="shared" si="47"/>
        <v>-3.8972491909385125</v>
      </c>
      <c r="P271" s="54">
        <f t="shared" si="48"/>
        <v>0.003148148148142127</v>
      </c>
    </row>
    <row r="272" spans="1:16" ht="12.75">
      <c r="A272" s="38">
        <f t="shared" si="49"/>
        <v>262</v>
      </c>
      <c r="B272" s="25"/>
      <c r="C272" s="25"/>
      <c r="D272" s="25"/>
      <c r="E272" s="25"/>
      <c r="G272" s="69">
        <f t="shared" si="40"/>
        <v>0</v>
      </c>
      <c r="H272" s="69">
        <f t="shared" si="41"/>
        <v>0</v>
      </c>
      <c r="I272" s="69">
        <f t="shared" si="42"/>
        <v>0</v>
      </c>
      <c r="J272" s="77">
        <f t="shared" si="43"/>
        <v>0</v>
      </c>
      <c r="K272" s="54">
        <f t="shared" si="44"/>
        <v>0.003148148148142127</v>
      </c>
      <c r="L272" s="78">
        <f t="shared" si="45"/>
        <v>0.001</v>
      </c>
      <c r="N272" s="10">
        <f t="shared" si="46"/>
        <v>4.8972491909385125</v>
      </c>
      <c r="O272" s="10">
        <f t="shared" si="47"/>
        <v>-3.8972491909385125</v>
      </c>
      <c r="P272" s="54">
        <f t="shared" si="48"/>
        <v>0.003148148148142127</v>
      </c>
    </row>
    <row r="273" spans="1:16" ht="12.75">
      <c r="A273" s="38">
        <f t="shared" si="49"/>
        <v>263</v>
      </c>
      <c r="B273" s="25"/>
      <c r="C273" s="25"/>
      <c r="D273" s="25"/>
      <c r="E273" s="25"/>
      <c r="G273" s="69">
        <f t="shared" si="40"/>
        <v>0</v>
      </c>
      <c r="H273" s="69">
        <f t="shared" si="41"/>
        <v>0</v>
      </c>
      <c r="I273" s="69">
        <f t="shared" si="42"/>
        <v>0</v>
      </c>
      <c r="J273" s="77">
        <f t="shared" si="43"/>
        <v>0</v>
      </c>
      <c r="K273" s="54">
        <f t="shared" si="44"/>
        <v>0.003148148148142127</v>
      </c>
      <c r="L273" s="78">
        <f t="shared" si="45"/>
        <v>0.001</v>
      </c>
      <c r="N273" s="10">
        <f t="shared" si="46"/>
        <v>4.8972491909385125</v>
      </c>
      <c r="O273" s="10">
        <f t="shared" si="47"/>
        <v>-3.8972491909385125</v>
      </c>
      <c r="P273" s="54">
        <f t="shared" si="48"/>
        <v>0.003148148148142127</v>
      </c>
    </row>
    <row r="274" spans="1:16" ht="12.75">
      <c r="A274" s="38">
        <f t="shared" si="49"/>
        <v>264</v>
      </c>
      <c r="B274" s="25"/>
      <c r="C274" s="25"/>
      <c r="D274" s="25"/>
      <c r="E274" s="25"/>
      <c r="G274" s="69">
        <f t="shared" si="40"/>
        <v>0</v>
      </c>
      <c r="H274" s="69">
        <f t="shared" si="41"/>
        <v>0</v>
      </c>
      <c r="I274" s="69">
        <f t="shared" si="42"/>
        <v>0</v>
      </c>
      <c r="J274" s="77">
        <f t="shared" si="43"/>
        <v>0</v>
      </c>
      <c r="K274" s="54">
        <f t="shared" si="44"/>
        <v>0.003148148148142127</v>
      </c>
      <c r="L274" s="78">
        <f t="shared" si="45"/>
        <v>0.001</v>
      </c>
      <c r="N274" s="10">
        <f t="shared" si="46"/>
        <v>4.8972491909385125</v>
      </c>
      <c r="O274" s="10">
        <f t="shared" si="47"/>
        <v>-3.8972491909385125</v>
      </c>
      <c r="P274" s="54">
        <f t="shared" si="48"/>
        <v>0.003148148148142127</v>
      </c>
    </row>
    <row r="275" spans="1:16" ht="12.75">
      <c r="A275" s="38">
        <f t="shared" si="49"/>
        <v>265</v>
      </c>
      <c r="B275" s="25"/>
      <c r="C275" s="25"/>
      <c r="D275" s="25"/>
      <c r="E275" s="25"/>
      <c r="G275" s="69">
        <f t="shared" si="40"/>
        <v>0</v>
      </c>
      <c r="H275" s="69">
        <f t="shared" si="41"/>
        <v>0</v>
      </c>
      <c r="I275" s="69">
        <f t="shared" si="42"/>
        <v>0</v>
      </c>
      <c r="J275" s="77">
        <f t="shared" si="43"/>
        <v>0</v>
      </c>
      <c r="K275" s="54">
        <f t="shared" si="44"/>
        <v>0.003148148148142127</v>
      </c>
      <c r="L275" s="78">
        <f t="shared" si="45"/>
        <v>0.001</v>
      </c>
      <c r="N275" s="10">
        <f t="shared" si="46"/>
        <v>4.8972491909385125</v>
      </c>
      <c r="O275" s="10">
        <f t="shared" si="47"/>
        <v>-3.8972491909385125</v>
      </c>
      <c r="P275" s="54">
        <f t="shared" si="48"/>
        <v>0.003148148148142127</v>
      </c>
    </row>
    <row r="276" spans="1:16" ht="12.75">
      <c r="A276" s="38">
        <f t="shared" si="49"/>
        <v>266</v>
      </c>
      <c r="B276" s="25"/>
      <c r="C276" s="25"/>
      <c r="D276" s="25"/>
      <c r="E276" s="25"/>
      <c r="G276" s="69">
        <f t="shared" si="40"/>
        <v>0</v>
      </c>
      <c r="H276" s="69">
        <f t="shared" si="41"/>
        <v>0</v>
      </c>
      <c r="I276" s="69">
        <f t="shared" si="42"/>
        <v>0</v>
      </c>
      <c r="J276" s="77">
        <f t="shared" si="43"/>
        <v>0</v>
      </c>
      <c r="K276" s="54">
        <f t="shared" si="44"/>
        <v>0.003148148148142127</v>
      </c>
      <c r="L276" s="78">
        <f t="shared" si="45"/>
        <v>0.001</v>
      </c>
      <c r="N276" s="10">
        <f t="shared" si="46"/>
        <v>4.8972491909385125</v>
      </c>
      <c r="O276" s="10">
        <f t="shared" si="47"/>
        <v>-3.8972491909385125</v>
      </c>
      <c r="P276" s="54">
        <f t="shared" si="48"/>
        <v>0.003148148148142127</v>
      </c>
    </row>
    <row r="277" spans="1:16" ht="12.75">
      <c r="A277" s="38">
        <f t="shared" si="49"/>
        <v>267</v>
      </c>
      <c r="B277" s="25"/>
      <c r="C277" s="25"/>
      <c r="D277" s="25"/>
      <c r="E277" s="25"/>
      <c r="G277" s="69">
        <f aca="true" t="shared" si="50" ref="G277:G340">INT(B277/X$26)*X$25+MOD(B277,X$28)*X$27</f>
        <v>0</v>
      </c>
      <c r="H277" s="69">
        <f aca="true" t="shared" si="51" ref="H277:H340">INT(C277/Y$26)*Y$25+MOD(C277,Y$28)*Y$27</f>
        <v>0</v>
      </c>
      <c r="I277" s="69">
        <f aca="true" t="shared" si="52" ref="I277:I340">INT(D277/Z$26)*Z$25+MOD(D277,Z$28)*Z$27</f>
        <v>0</v>
      </c>
      <c r="J277" s="77">
        <f aca="true" t="shared" si="53" ref="J277:J340">SUM(G277:I277)</f>
        <v>0</v>
      </c>
      <c r="K277" s="54">
        <f aca="true" t="shared" si="54" ref="K277:K340">IF(ISNUMBER(E277),J277-$J$11+$K$9/86400,MAX($J$11:$J$2003)-$J$11)</f>
        <v>0.003148148148142127</v>
      </c>
      <c r="L277" s="78">
        <f aca="true" t="shared" si="55" ref="L277:L340">IF(ISBLANK(E277),0.001,IF(N277&gt;0.001,N277,0.001))</f>
        <v>0.001</v>
      </c>
      <c r="N277" s="10">
        <f t="shared" si="46"/>
        <v>4.8972491909385125</v>
      </c>
      <c r="O277" s="10">
        <f t="shared" si="47"/>
        <v>-3.8972491909385125</v>
      </c>
      <c r="P277" s="54">
        <f t="shared" si="48"/>
        <v>0.003148148148142127</v>
      </c>
    </row>
    <row r="278" spans="1:16" ht="12.75">
      <c r="A278" s="38">
        <f t="shared" si="49"/>
        <v>268</v>
      </c>
      <c r="B278" s="25"/>
      <c r="C278" s="25"/>
      <c r="D278" s="25"/>
      <c r="E278" s="25"/>
      <c r="G278" s="69">
        <f t="shared" si="50"/>
        <v>0</v>
      </c>
      <c r="H278" s="69">
        <f t="shared" si="51"/>
        <v>0</v>
      </c>
      <c r="I278" s="69">
        <f t="shared" si="52"/>
        <v>0</v>
      </c>
      <c r="J278" s="77">
        <f t="shared" si="53"/>
        <v>0</v>
      </c>
      <c r="K278" s="54">
        <f t="shared" si="54"/>
        <v>0.003148148148142127</v>
      </c>
      <c r="L278" s="78">
        <f t="shared" si="55"/>
        <v>0.001</v>
      </c>
      <c r="N278" s="10">
        <f t="shared" si="46"/>
        <v>4.8972491909385125</v>
      </c>
      <c r="O278" s="10">
        <f t="shared" si="47"/>
        <v>-3.8972491909385125</v>
      </c>
      <c r="P278" s="54">
        <f t="shared" si="48"/>
        <v>0.003148148148142127</v>
      </c>
    </row>
    <row r="279" spans="1:16" ht="12.75">
      <c r="A279" s="38">
        <f t="shared" si="49"/>
        <v>269</v>
      </c>
      <c r="B279" s="25"/>
      <c r="C279" s="25"/>
      <c r="D279" s="25"/>
      <c r="E279" s="25"/>
      <c r="G279" s="69">
        <f t="shared" si="50"/>
        <v>0</v>
      </c>
      <c r="H279" s="69">
        <f t="shared" si="51"/>
        <v>0</v>
      </c>
      <c r="I279" s="69">
        <f t="shared" si="52"/>
        <v>0</v>
      </c>
      <c r="J279" s="77">
        <f t="shared" si="53"/>
        <v>0</v>
      </c>
      <c r="K279" s="54">
        <f t="shared" si="54"/>
        <v>0.003148148148142127</v>
      </c>
      <c r="L279" s="78">
        <f t="shared" si="55"/>
        <v>0.001</v>
      </c>
      <c r="N279" s="10">
        <f t="shared" si="46"/>
        <v>4.8972491909385125</v>
      </c>
      <c r="O279" s="10">
        <f t="shared" si="47"/>
        <v>-3.8972491909385125</v>
      </c>
      <c r="P279" s="54">
        <f t="shared" si="48"/>
        <v>0.003148148148142127</v>
      </c>
    </row>
    <row r="280" spans="1:16" ht="12.75">
      <c r="A280" s="38">
        <f t="shared" si="49"/>
        <v>270</v>
      </c>
      <c r="B280" s="25"/>
      <c r="C280" s="25"/>
      <c r="D280" s="25"/>
      <c r="E280" s="25"/>
      <c r="G280" s="69">
        <f t="shared" si="50"/>
        <v>0</v>
      </c>
      <c r="H280" s="69">
        <f t="shared" si="51"/>
        <v>0</v>
      </c>
      <c r="I280" s="69">
        <f t="shared" si="52"/>
        <v>0</v>
      </c>
      <c r="J280" s="77">
        <f t="shared" si="53"/>
        <v>0</v>
      </c>
      <c r="K280" s="54">
        <f t="shared" si="54"/>
        <v>0.003148148148142127</v>
      </c>
      <c r="L280" s="78">
        <f t="shared" si="55"/>
        <v>0.001</v>
      </c>
      <c r="N280" s="10">
        <f t="shared" si="46"/>
        <v>4.8972491909385125</v>
      </c>
      <c r="O280" s="10">
        <f t="shared" si="47"/>
        <v>-3.8972491909385125</v>
      </c>
      <c r="P280" s="54">
        <f t="shared" si="48"/>
        <v>0.003148148148142127</v>
      </c>
    </row>
    <row r="281" spans="1:16" ht="12.75">
      <c r="A281" s="38">
        <f t="shared" si="49"/>
        <v>271</v>
      </c>
      <c r="B281" s="25"/>
      <c r="C281" s="25"/>
      <c r="D281" s="25"/>
      <c r="E281" s="25"/>
      <c r="G281" s="69">
        <f t="shared" si="50"/>
        <v>0</v>
      </c>
      <c r="H281" s="69">
        <f t="shared" si="51"/>
        <v>0</v>
      </c>
      <c r="I281" s="69">
        <f t="shared" si="52"/>
        <v>0</v>
      </c>
      <c r="J281" s="77">
        <f t="shared" si="53"/>
        <v>0</v>
      </c>
      <c r="K281" s="54">
        <f t="shared" si="54"/>
        <v>0.003148148148142127</v>
      </c>
      <c r="L281" s="78">
        <f t="shared" si="55"/>
        <v>0.001</v>
      </c>
      <c r="N281" s="10">
        <f t="shared" si="46"/>
        <v>4.8972491909385125</v>
      </c>
      <c r="O281" s="10">
        <f t="shared" si="47"/>
        <v>-3.8972491909385125</v>
      </c>
      <c r="P281" s="54">
        <f t="shared" si="48"/>
        <v>0.003148148148142127</v>
      </c>
    </row>
    <row r="282" spans="1:16" ht="12.75">
      <c r="A282" s="38">
        <f t="shared" si="49"/>
        <v>272</v>
      </c>
      <c r="B282" s="25"/>
      <c r="C282" s="25"/>
      <c r="D282" s="25"/>
      <c r="E282" s="25"/>
      <c r="G282" s="69">
        <f t="shared" si="50"/>
        <v>0</v>
      </c>
      <c r="H282" s="69">
        <f t="shared" si="51"/>
        <v>0</v>
      </c>
      <c r="I282" s="69">
        <f t="shared" si="52"/>
        <v>0</v>
      </c>
      <c r="J282" s="77">
        <f t="shared" si="53"/>
        <v>0</v>
      </c>
      <c r="K282" s="54">
        <f t="shared" si="54"/>
        <v>0.003148148148142127</v>
      </c>
      <c r="L282" s="78">
        <f t="shared" si="55"/>
        <v>0.001</v>
      </c>
      <c r="N282" s="10">
        <f t="shared" si="46"/>
        <v>4.8972491909385125</v>
      </c>
      <c r="O282" s="10">
        <f t="shared" si="47"/>
        <v>-3.8972491909385125</v>
      </c>
      <c r="P282" s="54">
        <f t="shared" si="48"/>
        <v>0.003148148148142127</v>
      </c>
    </row>
    <row r="283" spans="1:16" ht="12.75">
      <c r="A283" s="38">
        <f t="shared" si="49"/>
        <v>273</v>
      </c>
      <c r="B283" s="25"/>
      <c r="C283" s="25"/>
      <c r="D283" s="25"/>
      <c r="E283" s="25"/>
      <c r="G283" s="69">
        <f t="shared" si="50"/>
        <v>0</v>
      </c>
      <c r="H283" s="69">
        <f t="shared" si="51"/>
        <v>0</v>
      </c>
      <c r="I283" s="69">
        <f t="shared" si="52"/>
        <v>0</v>
      </c>
      <c r="J283" s="77">
        <f t="shared" si="53"/>
        <v>0</v>
      </c>
      <c r="K283" s="54">
        <f t="shared" si="54"/>
        <v>0.003148148148142127</v>
      </c>
      <c r="L283" s="78">
        <f t="shared" si="55"/>
        <v>0.001</v>
      </c>
      <c r="N283" s="10">
        <f t="shared" si="46"/>
        <v>4.8972491909385125</v>
      </c>
      <c r="O283" s="10">
        <f t="shared" si="47"/>
        <v>-3.8972491909385125</v>
      </c>
      <c r="P283" s="54">
        <f t="shared" si="48"/>
        <v>0.003148148148142127</v>
      </c>
    </row>
    <row r="284" spans="1:16" ht="12.75">
      <c r="A284" s="38">
        <f t="shared" si="49"/>
        <v>274</v>
      </c>
      <c r="B284" s="25"/>
      <c r="C284" s="25"/>
      <c r="D284" s="25"/>
      <c r="E284" s="25"/>
      <c r="G284" s="69">
        <f t="shared" si="50"/>
        <v>0</v>
      </c>
      <c r="H284" s="69">
        <f t="shared" si="51"/>
        <v>0</v>
      </c>
      <c r="I284" s="69">
        <f t="shared" si="52"/>
        <v>0</v>
      </c>
      <c r="J284" s="77">
        <f t="shared" si="53"/>
        <v>0</v>
      </c>
      <c r="K284" s="54">
        <f t="shared" si="54"/>
        <v>0.003148148148142127</v>
      </c>
      <c r="L284" s="78">
        <f t="shared" si="55"/>
        <v>0.001</v>
      </c>
      <c r="N284" s="10">
        <f t="shared" si="46"/>
        <v>4.8972491909385125</v>
      </c>
      <c r="O284" s="10">
        <f t="shared" si="47"/>
        <v>-3.8972491909385125</v>
      </c>
      <c r="P284" s="54">
        <f t="shared" si="48"/>
        <v>0.003148148148142127</v>
      </c>
    </row>
    <row r="285" spans="1:16" ht="12.75">
      <c r="A285" s="38">
        <f t="shared" si="49"/>
        <v>275</v>
      </c>
      <c r="B285" s="25"/>
      <c r="C285" s="25"/>
      <c r="D285" s="25"/>
      <c r="E285" s="25"/>
      <c r="G285" s="69">
        <f t="shared" si="50"/>
        <v>0</v>
      </c>
      <c r="H285" s="69">
        <f t="shared" si="51"/>
        <v>0</v>
      </c>
      <c r="I285" s="69">
        <f t="shared" si="52"/>
        <v>0</v>
      </c>
      <c r="J285" s="77">
        <f t="shared" si="53"/>
        <v>0</v>
      </c>
      <c r="K285" s="54">
        <f t="shared" si="54"/>
        <v>0.003148148148142127</v>
      </c>
      <c r="L285" s="78">
        <f t="shared" si="55"/>
        <v>0.001</v>
      </c>
      <c r="N285" s="10">
        <f t="shared" si="46"/>
        <v>4.8972491909385125</v>
      </c>
      <c r="O285" s="10">
        <f t="shared" si="47"/>
        <v>-3.8972491909385125</v>
      </c>
      <c r="P285" s="54">
        <f t="shared" si="48"/>
        <v>0.003148148148142127</v>
      </c>
    </row>
    <row r="286" spans="1:16" ht="12.75">
      <c r="A286" s="38">
        <f t="shared" si="49"/>
        <v>276</v>
      </c>
      <c r="B286" s="25"/>
      <c r="C286" s="25"/>
      <c r="D286" s="25"/>
      <c r="E286" s="25"/>
      <c r="G286" s="69">
        <f t="shared" si="50"/>
        <v>0</v>
      </c>
      <c r="H286" s="69">
        <f t="shared" si="51"/>
        <v>0</v>
      </c>
      <c r="I286" s="69">
        <f t="shared" si="52"/>
        <v>0</v>
      </c>
      <c r="J286" s="77">
        <f t="shared" si="53"/>
        <v>0</v>
      </c>
      <c r="K286" s="54">
        <f t="shared" si="54"/>
        <v>0.003148148148142127</v>
      </c>
      <c r="L286" s="78">
        <f t="shared" si="55"/>
        <v>0.001</v>
      </c>
      <c r="N286" s="10">
        <f t="shared" si="46"/>
        <v>4.8972491909385125</v>
      </c>
      <c r="O286" s="10">
        <f t="shared" si="47"/>
        <v>-3.8972491909385125</v>
      </c>
      <c r="P286" s="54">
        <f t="shared" si="48"/>
        <v>0.003148148148142127</v>
      </c>
    </row>
    <row r="287" spans="1:16" ht="12.75">
      <c r="A287" s="38">
        <f t="shared" si="49"/>
        <v>277</v>
      </c>
      <c r="B287" s="25"/>
      <c r="C287" s="25"/>
      <c r="D287" s="25"/>
      <c r="E287" s="25"/>
      <c r="G287" s="69">
        <f t="shared" si="50"/>
        <v>0</v>
      </c>
      <c r="H287" s="69">
        <f t="shared" si="51"/>
        <v>0</v>
      </c>
      <c r="I287" s="69">
        <f t="shared" si="52"/>
        <v>0</v>
      </c>
      <c r="J287" s="77">
        <f t="shared" si="53"/>
        <v>0</v>
      </c>
      <c r="K287" s="54">
        <f t="shared" si="54"/>
        <v>0.003148148148142127</v>
      </c>
      <c r="L287" s="78">
        <f t="shared" si="55"/>
        <v>0.001</v>
      </c>
      <c r="N287" s="10">
        <f t="shared" si="46"/>
        <v>4.8972491909385125</v>
      </c>
      <c r="O287" s="10">
        <f t="shared" si="47"/>
        <v>-3.8972491909385125</v>
      </c>
      <c r="P287" s="54">
        <f t="shared" si="48"/>
        <v>0.003148148148142127</v>
      </c>
    </row>
    <row r="288" spans="1:16" ht="12.75">
      <c r="A288" s="38">
        <f t="shared" si="49"/>
        <v>278</v>
      </c>
      <c r="B288" s="25"/>
      <c r="C288" s="25"/>
      <c r="D288" s="25"/>
      <c r="E288" s="25"/>
      <c r="G288" s="69">
        <f t="shared" si="50"/>
        <v>0</v>
      </c>
      <c r="H288" s="69">
        <f t="shared" si="51"/>
        <v>0</v>
      </c>
      <c r="I288" s="69">
        <f t="shared" si="52"/>
        <v>0</v>
      </c>
      <c r="J288" s="77">
        <f t="shared" si="53"/>
        <v>0</v>
      </c>
      <c r="K288" s="54">
        <f t="shared" si="54"/>
        <v>0.003148148148142127</v>
      </c>
      <c r="L288" s="78">
        <f t="shared" si="55"/>
        <v>0.001</v>
      </c>
      <c r="N288" s="10">
        <f t="shared" si="46"/>
        <v>4.8972491909385125</v>
      </c>
      <c r="O288" s="10">
        <f t="shared" si="47"/>
        <v>-3.8972491909385125</v>
      </c>
      <c r="P288" s="54">
        <f t="shared" si="48"/>
        <v>0.003148148148142127</v>
      </c>
    </row>
    <row r="289" spans="1:16" ht="12.75">
      <c r="A289" s="38">
        <f t="shared" si="49"/>
        <v>279</v>
      </c>
      <c r="B289" s="25"/>
      <c r="C289" s="25"/>
      <c r="D289" s="25"/>
      <c r="E289" s="25"/>
      <c r="G289" s="69">
        <f t="shared" si="50"/>
        <v>0</v>
      </c>
      <c r="H289" s="69">
        <f t="shared" si="51"/>
        <v>0</v>
      </c>
      <c r="I289" s="69">
        <f t="shared" si="52"/>
        <v>0</v>
      </c>
      <c r="J289" s="77">
        <f t="shared" si="53"/>
        <v>0</v>
      </c>
      <c r="K289" s="54">
        <f t="shared" si="54"/>
        <v>0.003148148148142127</v>
      </c>
      <c r="L289" s="78">
        <f t="shared" si="55"/>
        <v>0.001</v>
      </c>
      <c r="N289" s="10">
        <f t="shared" si="46"/>
        <v>4.8972491909385125</v>
      </c>
      <c r="O289" s="10">
        <f t="shared" si="47"/>
        <v>-3.8972491909385125</v>
      </c>
      <c r="P289" s="54">
        <f t="shared" si="48"/>
        <v>0.003148148148142127</v>
      </c>
    </row>
    <row r="290" spans="1:16" ht="12.75">
      <c r="A290" s="38">
        <f t="shared" si="49"/>
        <v>280</v>
      </c>
      <c r="B290" s="25"/>
      <c r="C290" s="25"/>
      <c r="D290" s="25"/>
      <c r="E290" s="25"/>
      <c r="G290" s="69">
        <f t="shared" si="50"/>
        <v>0</v>
      </c>
      <c r="H290" s="69">
        <f t="shared" si="51"/>
        <v>0</v>
      </c>
      <c r="I290" s="69">
        <f t="shared" si="52"/>
        <v>0</v>
      </c>
      <c r="J290" s="77">
        <f t="shared" si="53"/>
        <v>0</v>
      </c>
      <c r="K290" s="54">
        <f t="shared" si="54"/>
        <v>0.003148148148142127</v>
      </c>
      <c r="L290" s="78">
        <f t="shared" si="55"/>
        <v>0.001</v>
      </c>
      <c r="N290" s="10">
        <f t="shared" si="46"/>
        <v>4.8972491909385125</v>
      </c>
      <c r="O290" s="10">
        <f t="shared" si="47"/>
        <v>-3.8972491909385125</v>
      </c>
      <c r="P290" s="54">
        <f t="shared" si="48"/>
        <v>0.003148148148142127</v>
      </c>
    </row>
    <row r="291" spans="1:16" ht="12.75">
      <c r="A291" s="38">
        <f t="shared" si="49"/>
        <v>281</v>
      </c>
      <c r="B291" s="25"/>
      <c r="C291" s="25"/>
      <c r="D291" s="25"/>
      <c r="E291" s="25"/>
      <c r="G291" s="69">
        <f t="shared" si="50"/>
        <v>0</v>
      </c>
      <c r="H291" s="69">
        <f t="shared" si="51"/>
        <v>0</v>
      </c>
      <c r="I291" s="69">
        <f t="shared" si="52"/>
        <v>0</v>
      </c>
      <c r="J291" s="77">
        <f t="shared" si="53"/>
        <v>0</v>
      </c>
      <c r="K291" s="54">
        <f t="shared" si="54"/>
        <v>0.003148148148142127</v>
      </c>
      <c r="L291" s="78">
        <f t="shared" si="55"/>
        <v>0.001</v>
      </c>
      <c r="N291" s="10">
        <f t="shared" si="46"/>
        <v>4.8972491909385125</v>
      </c>
      <c r="O291" s="10">
        <f t="shared" si="47"/>
        <v>-3.8972491909385125</v>
      </c>
      <c r="P291" s="54">
        <f t="shared" si="48"/>
        <v>0.003148148148142127</v>
      </c>
    </row>
    <row r="292" spans="1:16" ht="12.75">
      <c r="A292" s="38">
        <f t="shared" si="49"/>
        <v>282</v>
      </c>
      <c r="B292" s="25"/>
      <c r="C292" s="25"/>
      <c r="D292" s="25"/>
      <c r="E292" s="25"/>
      <c r="G292" s="69">
        <f t="shared" si="50"/>
        <v>0</v>
      </c>
      <c r="H292" s="69">
        <f t="shared" si="51"/>
        <v>0</v>
      </c>
      <c r="I292" s="69">
        <f t="shared" si="52"/>
        <v>0</v>
      </c>
      <c r="J292" s="77">
        <f t="shared" si="53"/>
        <v>0</v>
      </c>
      <c r="K292" s="54">
        <f t="shared" si="54"/>
        <v>0.003148148148142127</v>
      </c>
      <c r="L292" s="78">
        <f t="shared" si="55"/>
        <v>0.001</v>
      </c>
      <c r="N292" s="10">
        <f t="shared" si="46"/>
        <v>4.8972491909385125</v>
      </c>
      <c r="O292" s="10">
        <f t="shared" si="47"/>
        <v>-3.8972491909385125</v>
      </c>
      <c r="P292" s="54">
        <f t="shared" si="48"/>
        <v>0.003148148148142127</v>
      </c>
    </row>
    <row r="293" spans="1:16" ht="12.75">
      <c r="A293" s="38">
        <f t="shared" si="49"/>
        <v>283</v>
      </c>
      <c r="B293" s="25"/>
      <c r="C293" s="25"/>
      <c r="D293" s="25"/>
      <c r="E293" s="25"/>
      <c r="G293" s="69">
        <f t="shared" si="50"/>
        <v>0</v>
      </c>
      <c r="H293" s="69">
        <f t="shared" si="51"/>
        <v>0</v>
      </c>
      <c r="I293" s="69">
        <f t="shared" si="52"/>
        <v>0</v>
      </c>
      <c r="J293" s="77">
        <f t="shared" si="53"/>
        <v>0</v>
      </c>
      <c r="K293" s="54">
        <f t="shared" si="54"/>
        <v>0.003148148148142127</v>
      </c>
      <c r="L293" s="78">
        <f t="shared" si="55"/>
        <v>0.001</v>
      </c>
      <c r="N293" s="10">
        <f t="shared" si="46"/>
        <v>4.8972491909385125</v>
      </c>
      <c r="O293" s="10">
        <f t="shared" si="47"/>
        <v>-3.8972491909385125</v>
      </c>
      <c r="P293" s="54">
        <f t="shared" si="48"/>
        <v>0.003148148148142127</v>
      </c>
    </row>
    <row r="294" spans="1:16" ht="12.75">
      <c r="A294" s="38">
        <f t="shared" si="49"/>
        <v>284</v>
      </c>
      <c r="B294" s="25"/>
      <c r="C294" s="25"/>
      <c r="D294" s="25"/>
      <c r="E294" s="25"/>
      <c r="G294" s="69">
        <f t="shared" si="50"/>
        <v>0</v>
      </c>
      <c r="H294" s="69">
        <f t="shared" si="51"/>
        <v>0</v>
      </c>
      <c r="I294" s="69">
        <f t="shared" si="52"/>
        <v>0</v>
      </c>
      <c r="J294" s="77">
        <f t="shared" si="53"/>
        <v>0</v>
      </c>
      <c r="K294" s="54">
        <f t="shared" si="54"/>
        <v>0.003148148148142127</v>
      </c>
      <c r="L294" s="78">
        <f t="shared" si="55"/>
        <v>0.001</v>
      </c>
      <c r="N294" s="10">
        <f t="shared" si="46"/>
        <v>4.8972491909385125</v>
      </c>
      <c r="O294" s="10">
        <f t="shared" si="47"/>
        <v>-3.8972491909385125</v>
      </c>
      <c r="P294" s="54">
        <f t="shared" si="48"/>
        <v>0.003148148148142127</v>
      </c>
    </row>
    <row r="295" spans="1:16" ht="12.75">
      <c r="A295" s="38">
        <f t="shared" si="49"/>
        <v>285</v>
      </c>
      <c r="B295" s="25"/>
      <c r="C295" s="25"/>
      <c r="D295" s="25"/>
      <c r="E295" s="25"/>
      <c r="G295" s="69">
        <f t="shared" si="50"/>
        <v>0</v>
      </c>
      <c r="H295" s="69">
        <f t="shared" si="51"/>
        <v>0</v>
      </c>
      <c r="I295" s="69">
        <f t="shared" si="52"/>
        <v>0</v>
      </c>
      <c r="J295" s="77">
        <f t="shared" si="53"/>
        <v>0</v>
      </c>
      <c r="K295" s="54">
        <f t="shared" si="54"/>
        <v>0.003148148148142127</v>
      </c>
      <c r="L295" s="78">
        <f t="shared" si="55"/>
        <v>0.001</v>
      </c>
      <c r="N295" s="10">
        <f t="shared" si="46"/>
        <v>4.8972491909385125</v>
      </c>
      <c r="O295" s="10">
        <f t="shared" si="47"/>
        <v>-3.8972491909385125</v>
      </c>
      <c r="P295" s="54">
        <f t="shared" si="48"/>
        <v>0.003148148148142127</v>
      </c>
    </row>
    <row r="296" spans="1:16" ht="12.75">
      <c r="A296" s="38">
        <f t="shared" si="49"/>
        <v>286</v>
      </c>
      <c r="B296" s="25"/>
      <c r="C296" s="25"/>
      <c r="D296" s="25"/>
      <c r="E296" s="25"/>
      <c r="G296" s="69">
        <f t="shared" si="50"/>
        <v>0</v>
      </c>
      <c r="H296" s="69">
        <f t="shared" si="51"/>
        <v>0</v>
      </c>
      <c r="I296" s="69">
        <f t="shared" si="52"/>
        <v>0</v>
      </c>
      <c r="J296" s="77">
        <f t="shared" si="53"/>
        <v>0</v>
      </c>
      <c r="K296" s="54">
        <f t="shared" si="54"/>
        <v>0.003148148148142127</v>
      </c>
      <c r="L296" s="78">
        <f t="shared" si="55"/>
        <v>0.001</v>
      </c>
      <c r="N296" s="10">
        <f t="shared" si="46"/>
        <v>4.8972491909385125</v>
      </c>
      <c r="O296" s="10">
        <f t="shared" si="47"/>
        <v>-3.8972491909385125</v>
      </c>
      <c r="P296" s="54">
        <f t="shared" si="48"/>
        <v>0.003148148148142127</v>
      </c>
    </row>
    <row r="297" spans="1:16" ht="12.75">
      <c r="A297" s="38">
        <f t="shared" si="49"/>
        <v>287</v>
      </c>
      <c r="B297" s="25"/>
      <c r="C297" s="25"/>
      <c r="D297" s="25"/>
      <c r="E297" s="25"/>
      <c r="G297" s="69">
        <f t="shared" si="50"/>
        <v>0</v>
      </c>
      <c r="H297" s="69">
        <f t="shared" si="51"/>
        <v>0</v>
      </c>
      <c r="I297" s="69">
        <f t="shared" si="52"/>
        <v>0</v>
      </c>
      <c r="J297" s="77">
        <f t="shared" si="53"/>
        <v>0</v>
      </c>
      <c r="K297" s="54">
        <f t="shared" si="54"/>
        <v>0.003148148148142127</v>
      </c>
      <c r="L297" s="78">
        <f t="shared" si="55"/>
        <v>0.001</v>
      </c>
      <c r="N297" s="10">
        <f t="shared" si="46"/>
        <v>4.8972491909385125</v>
      </c>
      <c r="O297" s="10">
        <f t="shared" si="47"/>
        <v>-3.8972491909385125</v>
      </c>
      <c r="P297" s="54">
        <f t="shared" si="48"/>
        <v>0.003148148148142127</v>
      </c>
    </row>
    <row r="298" spans="1:16" ht="12.75">
      <c r="A298" s="38">
        <f t="shared" si="49"/>
        <v>288</v>
      </c>
      <c r="B298" s="25"/>
      <c r="C298" s="25"/>
      <c r="D298" s="25"/>
      <c r="E298" s="25"/>
      <c r="G298" s="69">
        <f t="shared" si="50"/>
        <v>0</v>
      </c>
      <c r="H298" s="69">
        <f t="shared" si="51"/>
        <v>0</v>
      </c>
      <c r="I298" s="69">
        <f t="shared" si="52"/>
        <v>0</v>
      </c>
      <c r="J298" s="77">
        <f t="shared" si="53"/>
        <v>0</v>
      </c>
      <c r="K298" s="54">
        <f t="shared" si="54"/>
        <v>0.003148148148142127</v>
      </c>
      <c r="L298" s="78">
        <f t="shared" si="55"/>
        <v>0.001</v>
      </c>
      <c r="N298" s="10">
        <f t="shared" si="46"/>
        <v>4.8972491909385125</v>
      </c>
      <c r="O298" s="10">
        <f t="shared" si="47"/>
        <v>-3.8972491909385125</v>
      </c>
      <c r="P298" s="54">
        <f t="shared" si="48"/>
        <v>0.003148148148142127</v>
      </c>
    </row>
    <row r="299" spans="1:16" ht="12.75">
      <c r="A299" s="38">
        <f t="shared" si="49"/>
        <v>289</v>
      </c>
      <c r="B299" s="25"/>
      <c r="C299" s="25"/>
      <c r="D299" s="25"/>
      <c r="E299" s="25"/>
      <c r="G299" s="69">
        <f t="shared" si="50"/>
        <v>0</v>
      </c>
      <c r="H299" s="69">
        <f t="shared" si="51"/>
        <v>0</v>
      </c>
      <c r="I299" s="69">
        <f t="shared" si="52"/>
        <v>0</v>
      </c>
      <c r="J299" s="77">
        <f t="shared" si="53"/>
        <v>0</v>
      </c>
      <c r="K299" s="54">
        <f t="shared" si="54"/>
        <v>0.003148148148142127</v>
      </c>
      <c r="L299" s="78">
        <f t="shared" si="55"/>
        <v>0.001</v>
      </c>
      <c r="N299" s="10">
        <f t="shared" si="46"/>
        <v>4.8972491909385125</v>
      </c>
      <c r="O299" s="10">
        <f t="shared" si="47"/>
        <v>-3.8972491909385125</v>
      </c>
      <c r="P299" s="54">
        <f t="shared" si="48"/>
        <v>0.003148148148142127</v>
      </c>
    </row>
    <row r="300" spans="1:16" ht="12.75">
      <c r="A300" s="38">
        <f t="shared" si="49"/>
        <v>290</v>
      </c>
      <c r="B300" s="25"/>
      <c r="C300" s="25"/>
      <c r="D300" s="25"/>
      <c r="E300" s="25"/>
      <c r="G300" s="69">
        <f t="shared" si="50"/>
        <v>0</v>
      </c>
      <c r="H300" s="69">
        <f t="shared" si="51"/>
        <v>0</v>
      </c>
      <c r="I300" s="69">
        <f t="shared" si="52"/>
        <v>0</v>
      </c>
      <c r="J300" s="77">
        <f t="shared" si="53"/>
        <v>0</v>
      </c>
      <c r="K300" s="54">
        <f t="shared" si="54"/>
        <v>0.003148148148142127</v>
      </c>
      <c r="L300" s="78">
        <f t="shared" si="55"/>
        <v>0.001</v>
      </c>
      <c r="N300" s="10">
        <f t="shared" si="46"/>
        <v>4.8972491909385125</v>
      </c>
      <c r="O300" s="10">
        <f t="shared" si="47"/>
        <v>-3.8972491909385125</v>
      </c>
      <c r="P300" s="54">
        <f t="shared" si="48"/>
        <v>0.003148148148142127</v>
      </c>
    </row>
    <row r="301" spans="1:16" ht="12.75">
      <c r="A301" s="38">
        <f t="shared" si="49"/>
        <v>291</v>
      </c>
      <c r="B301" s="25"/>
      <c r="C301" s="25"/>
      <c r="D301" s="25"/>
      <c r="E301" s="25"/>
      <c r="G301" s="69">
        <f t="shared" si="50"/>
        <v>0</v>
      </c>
      <c r="H301" s="69">
        <f t="shared" si="51"/>
        <v>0</v>
      </c>
      <c r="I301" s="69">
        <f t="shared" si="52"/>
        <v>0</v>
      </c>
      <c r="J301" s="77">
        <f t="shared" si="53"/>
        <v>0</v>
      </c>
      <c r="K301" s="54">
        <f t="shared" si="54"/>
        <v>0.003148148148142127</v>
      </c>
      <c r="L301" s="78">
        <f t="shared" si="55"/>
        <v>0.001</v>
      </c>
      <c r="N301" s="10">
        <f t="shared" si="46"/>
        <v>4.8972491909385125</v>
      </c>
      <c r="O301" s="10">
        <f t="shared" si="47"/>
        <v>-3.8972491909385125</v>
      </c>
      <c r="P301" s="54">
        <f t="shared" si="48"/>
        <v>0.003148148148142127</v>
      </c>
    </row>
    <row r="302" spans="1:16" ht="12.75">
      <c r="A302" s="38">
        <f t="shared" si="49"/>
        <v>292</v>
      </c>
      <c r="B302" s="25"/>
      <c r="C302" s="25"/>
      <c r="D302" s="25"/>
      <c r="E302" s="25"/>
      <c r="G302" s="69">
        <f t="shared" si="50"/>
        <v>0</v>
      </c>
      <c r="H302" s="69">
        <f t="shared" si="51"/>
        <v>0</v>
      </c>
      <c r="I302" s="69">
        <f t="shared" si="52"/>
        <v>0</v>
      </c>
      <c r="J302" s="77">
        <f t="shared" si="53"/>
        <v>0</v>
      </c>
      <c r="K302" s="54">
        <f t="shared" si="54"/>
        <v>0.003148148148142127</v>
      </c>
      <c r="L302" s="78">
        <f t="shared" si="55"/>
        <v>0.001</v>
      </c>
      <c r="N302" s="10">
        <f t="shared" si="46"/>
        <v>4.8972491909385125</v>
      </c>
      <c r="O302" s="10">
        <f t="shared" si="47"/>
        <v>-3.8972491909385125</v>
      </c>
      <c r="P302" s="54">
        <f t="shared" si="48"/>
        <v>0.003148148148142127</v>
      </c>
    </row>
    <row r="303" spans="1:16" ht="12.75">
      <c r="A303" s="38">
        <f t="shared" si="49"/>
        <v>293</v>
      </c>
      <c r="B303" s="25"/>
      <c r="C303" s="25"/>
      <c r="D303" s="25"/>
      <c r="E303" s="25"/>
      <c r="G303" s="69">
        <f t="shared" si="50"/>
        <v>0</v>
      </c>
      <c r="H303" s="69">
        <f t="shared" si="51"/>
        <v>0</v>
      </c>
      <c r="I303" s="69">
        <f t="shared" si="52"/>
        <v>0</v>
      </c>
      <c r="J303" s="77">
        <f t="shared" si="53"/>
        <v>0</v>
      </c>
      <c r="K303" s="54">
        <f t="shared" si="54"/>
        <v>0.003148148148142127</v>
      </c>
      <c r="L303" s="78">
        <f t="shared" si="55"/>
        <v>0.001</v>
      </c>
      <c r="N303" s="10">
        <f t="shared" si="46"/>
        <v>4.8972491909385125</v>
      </c>
      <c r="O303" s="10">
        <f t="shared" si="47"/>
        <v>-3.8972491909385125</v>
      </c>
      <c r="P303" s="54">
        <f t="shared" si="48"/>
        <v>0.003148148148142127</v>
      </c>
    </row>
    <row r="304" spans="1:16" ht="12.75">
      <c r="A304" s="38">
        <f t="shared" si="49"/>
        <v>294</v>
      </c>
      <c r="B304" s="25"/>
      <c r="C304" s="25"/>
      <c r="D304" s="25"/>
      <c r="E304" s="25"/>
      <c r="G304" s="69">
        <f t="shared" si="50"/>
        <v>0</v>
      </c>
      <c r="H304" s="69">
        <f t="shared" si="51"/>
        <v>0</v>
      </c>
      <c r="I304" s="69">
        <f t="shared" si="52"/>
        <v>0</v>
      </c>
      <c r="J304" s="77">
        <f t="shared" si="53"/>
        <v>0</v>
      </c>
      <c r="K304" s="54">
        <f t="shared" si="54"/>
        <v>0.003148148148142127</v>
      </c>
      <c r="L304" s="78">
        <f t="shared" si="55"/>
        <v>0.001</v>
      </c>
      <c r="N304" s="10">
        <f t="shared" si="46"/>
        <v>4.8972491909385125</v>
      </c>
      <c r="O304" s="10">
        <f t="shared" si="47"/>
        <v>-3.8972491909385125</v>
      </c>
      <c r="P304" s="54">
        <f t="shared" si="48"/>
        <v>0.003148148148142127</v>
      </c>
    </row>
    <row r="305" spans="1:16" ht="12.75">
      <c r="A305" s="38">
        <f t="shared" si="49"/>
        <v>295</v>
      </c>
      <c r="B305" s="25"/>
      <c r="C305" s="25"/>
      <c r="D305" s="25"/>
      <c r="E305" s="25"/>
      <c r="G305" s="69">
        <f t="shared" si="50"/>
        <v>0</v>
      </c>
      <c r="H305" s="69">
        <f t="shared" si="51"/>
        <v>0</v>
      </c>
      <c r="I305" s="69">
        <f t="shared" si="52"/>
        <v>0</v>
      </c>
      <c r="J305" s="77">
        <f t="shared" si="53"/>
        <v>0</v>
      </c>
      <c r="K305" s="54">
        <f t="shared" si="54"/>
        <v>0.003148148148142127</v>
      </c>
      <c r="L305" s="78">
        <f t="shared" si="55"/>
        <v>0.001</v>
      </c>
      <c r="N305" s="10">
        <f t="shared" si="46"/>
        <v>4.8972491909385125</v>
      </c>
      <c r="O305" s="10">
        <f t="shared" si="47"/>
        <v>-3.8972491909385125</v>
      </c>
      <c r="P305" s="54">
        <f t="shared" si="48"/>
        <v>0.003148148148142127</v>
      </c>
    </row>
    <row r="306" spans="1:16" ht="12.75">
      <c r="A306" s="38">
        <f t="shared" si="49"/>
        <v>296</v>
      </c>
      <c r="B306" s="25"/>
      <c r="C306" s="25"/>
      <c r="D306" s="25"/>
      <c r="E306" s="25"/>
      <c r="G306" s="69">
        <f t="shared" si="50"/>
        <v>0</v>
      </c>
      <c r="H306" s="69">
        <f t="shared" si="51"/>
        <v>0</v>
      </c>
      <c r="I306" s="69">
        <f t="shared" si="52"/>
        <v>0</v>
      </c>
      <c r="J306" s="77">
        <f t="shared" si="53"/>
        <v>0</v>
      </c>
      <c r="K306" s="54">
        <f t="shared" si="54"/>
        <v>0.003148148148142127</v>
      </c>
      <c r="L306" s="78">
        <f t="shared" si="55"/>
        <v>0.001</v>
      </c>
      <c r="N306" s="10">
        <f t="shared" si="46"/>
        <v>4.8972491909385125</v>
      </c>
      <c r="O306" s="10">
        <f t="shared" si="47"/>
        <v>-3.8972491909385125</v>
      </c>
      <c r="P306" s="54">
        <f t="shared" si="48"/>
        <v>0.003148148148142127</v>
      </c>
    </row>
    <row r="307" spans="1:16" ht="12.75">
      <c r="A307" s="38">
        <f t="shared" si="49"/>
        <v>297</v>
      </c>
      <c r="B307" s="25"/>
      <c r="C307" s="25"/>
      <c r="D307" s="25"/>
      <c r="E307" s="25"/>
      <c r="G307" s="69">
        <f t="shared" si="50"/>
        <v>0</v>
      </c>
      <c r="H307" s="69">
        <f t="shared" si="51"/>
        <v>0</v>
      </c>
      <c r="I307" s="69">
        <f t="shared" si="52"/>
        <v>0</v>
      </c>
      <c r="J307" s="77">
        <f t="shared" si="53"/>
        <v>0</v>
      </c>
      <c r="K307" s="54">
        <f t="shared" si="54"/>
        <v>0.003148148148142127</v>
      </c>
      <c r="L307" s="78">
        <f t="shared" si="55"/>
        <v>0.001</v>
      </c>
      <c r="N307" s="10">
        <f t="shared" si="46"/>
        <v>4.8972491909385125</v>
      </c>
      <c r="O307" s="10">
        <f t="shared" si="47"/>
        <v>-3.8972491909385125</v>
      </c>
      <c r="P307" s="54">
        <f t="shared" si="48"/>
        <v>0.003148148148142127</v>
      </c>
    </row>
    <row r="308" spans="1:16" ht="12.75">
      <c r="A308" s="38">
        <f t="shared" si="49"/>
        <v>298</v>
      </c>
      <c r="B308" s="25"/>
      <c r="C308" s="25"/>
      <c r="D308" s="25"/>
      <c r="E308" s="25"/>
      <c r="G308" s="69">
        <f t="shared" si="50"/>
        <v>0</v>
      </c>
      <c r="H308" s="69">
        <f t="shared" si="51"/>
        <v>0</v>
      </c>
      <c r="I308" s="69">
        <f t="shared" si="52"/>
        <v>0</v>
      </c>
      <c r="J308" s="77">
        <f t="shared" si="53"/>
        <v>0</v>
      </c>
      <c r="K308" s="54">
        <f t="shared" si="54"/>
        <v>0.003148148148142127</v>
      </c>
      <c r="L308" s="78">
        <f t="shared" si="55"/>
        <v>0.001</v>
      </c>
      <c r="N308" s="10">
        <f t="shared" si="46"/>
        <v>4.8972491909385125</v>
      </c>
      <c r="O308" s="10">
        <f t="shared" si="47"/>
        <v>-3.8972491909385125</v>
      </c>
      <c r="P308" s="54">
        <f t="shared" si="48"/>
        <v>0.003148148148142127</v>
      </c>
    </row>
    <row r="309" spans="1:16" ht="12.75">
      <c r="A309" s="38">
        <f t="shared" si="49"/>
        <v>299</v>
      </c>
      <c r="B309" s="25"/>
      <c r="C309" s="25"/>
      <c r="D309" s="25"/>
      <c r="E309" s="25"/>
      <c r="G309" s="69">
        <f t="shared" si="50"/>
        <v>0</v>
      </c>
      <c r="H309" s="69">
        <f t="shared" si="51"/>
        <v>0</v>
      </c>
      <c r="I309" s="69">
        <f t="shared" si="52"/>
        <v>0</v>
      </c>
      <c r="J309" s="77">
        <f t="shared" si="53"/>
        <v>0</v>
      </c>
      <c r="K309" s="54">
        <f t="shared" si="54"/>
        <v>0.003148148148142127</v>
      </c>
      <c r="L309" s="78">
        <f t="shared" si="55"/>
        <v>0.001</v>
      </c>
      <c r="N309" s="10">
        <f t="shared" si="46"/>
        <v>4.8972491909385125</v>
      </c>
      <c r="O309" s="10">
        <f t="shared" si="47"/>
        <v>-3.8972491909385125</v>
      </c>
      <c r="P309" s="54">
        <f t="shared" si="48"/>
        <v>0.003148148148142127</v>
      </c>
    </row>
    <row r="310" spans="1:16" ht="12.75">
      <c r="A310" s="38">
        <f t="shared" si="49"/>
        <v>300</v>
      </c>
      <c r="B310" s="25"/>
      <c r="C310" s="25"/>
      <c r="D310" s="25"/>
      <c r="E310" s="25"/>
      <c r="G310" s="69">
        <f t="shared" si="50"/>
        <v>0</v>
      </c>
      <c r="H310" s="69">
        <f t="shared" si="51"/>
        <v>0</v>
      </c>
      <c r="I310" s="69">
        <f t="shared" si="52"/>
        <v>0</v>
      </c>
      <c r="J310" s="77">
        <f t="shared" si="53"/>
        <v>0</v>
      </c>
      <c r="K310" s="54">
        <f t="shared" si="54"/>
        <v>0.003148148148142127</v>
      </c>
      <c r="L310" s="78">
        <f t="shared" si="55"/>
        <v>0.001</v>
      </c>
      <c r="N310" s="10">
        <f t="shared" si="46"/>
        <v>4.8972491909385125</v>
      </c>
      <c r="O310" s="10">
        <f t="shared" si="47"/>
        <v>-3.8972491909385125</v>
      </c>
      <c r="P310" s="54">
        <f t="shared" si="48"/>
        <v>0.003148148148142127</v>
      </c>
    </row>
    <row r="311" spans="1:16" ht="12.75">
      <c r="A311" s="38">
        <f t="shared" si="49"/>
        <v>301</v>
      </c>
      <c r="B311" s="25"/>
      <c r="C311" s="25"/>
      <c r="D311" s="25"/>
      <c r="E311" s="25"/>
      <c r="G311" s="69">
        <f t="shared" si="50"/>
        <v>0</v>
      </c>
      <c r="H311" s="69">
        <f t="shared" si="51"/>
        <v>0</v>
      </c>
      <c r="I311" s="69">
        <f t="shared" si="52"/>
        <v>0</v>
      </c>
      <c r="J311" s="77">
        <f t="shared" si="53"/>
        <v>0</v>
      </c>
      <c r="K311" s="54">
        <f t="shared" si="54"/>
        <v>0.003148148148142127</v>
      </c>
      <c r="L311" s="78">
        <f t="shared" si="55"/>
        <v>0.001</v>
      </c>
      <c r="N311" s="10">
        <f t="shared" si="46"/>
        <v>4.8972491909385125</v>
      </c>
      <c r="O311" s="10">
        <f t="shared" si="47"/>
        <v>-3.8972491909385125</v>
      </c>
      <c r="P311" s="54">
        <f t="shared" si="48"/>
        <v>0.003148148148142127</v>
      </c>
    </row>
    <row r="312" spans="1:16" ht="12.75">
      <c r="A312" s="38">
        <f t="shared" si="49"/>
        <v>302</v>
      </c>
      <c r="B312" s="25"/>
      <c r="C312" s="25"/>
      <c r="D312" s="25"/>
      <c r="E312" s="25"/>
      <c r="G312" s="69">
        <f t="shared" si="50"/>
        <v>0</v>
      </c>
      <c r="H312" s="69">
        <f t="shared" si="51"/>
        <v>0</v>
      </c>
      <c r="I312" s="69">
        <f t="shared" si="52"/>
        <v>0</v>
      </c>
      <c r="J312" s="77">
        <f t="shared" si="53"/>
        <v>0</v>
      </c>
      <c r="K312" s="54">
        <f t="shared" si="54"/>
        <v>0.003148148148142127</v>
      </c>
      <c r="L312" s="78">
        <f t="shared" si="55"/>
        <v>0.001</v>
      </c>
      <c r="N312" s="10">
        <f t="shared" si="46"/>
        <v>4.8972491909385125</v>
      </c>
      <c r="O312" s="10">
        <f t="shared" si="47"/>
        <v>-3.8972491909385125</v>
      </c>
      <c r="P312" s="54">
        <f t="shared" si="48"/>
        <v>0.003148148148142127</v>
      </c>
    </row>
    <row r="313" spans="1:16" ht="12.75">
      <c r="A313" s="38">
        <f t="shared" si="49"/>
        <v>303</v>
      </c>
      <c r="B313" s="25"/>
      <c r="C313" s="25"/>
      <c r="D313" s="25"/>
      <c r="E313" s="25"/>
      <c r="G313" s="69">
        <f t="shared" si="50"/>
        <v>0</v>
      </c>
      <c r="H313" s="69">
        <f t="shared" si="51"/>
        <v>0</v>
      </c>
      <c r="I313" s="69">
        <f t="shared" si="52"/>
        <v>0</v>
      </c>
      <c r="J313" s="77">
        <f t="shared" si="53"/>
        <v>0</v>
      </c>
      <c r="K313" s="54">
        <f t="shared" si="54"/>
        <v>0.003148148148142127</v>
      </c>
      <c r="L313" s="78">
        <f t="shared" si="55"/>
        <v>0.001</v>
      </c>
      <c r="N313" s="10">
        <f t="shared" si="46"/>
        <v>4.8972491909385125</v>
      </c>
      <c r="O313" s="10">
        <f t="shared" si="47"/>
        <v>-3.8972491909385125</v>
      </c>
      <c r="P313" s="54">
        <f t="shared" si="48"/>
        <v>0.003148148148142127</v>
      </c>
    </row>
    <row r="314" spans="1:16" ht="12.75">
      <c r="A314" s="38">
        <f t="shared" si="49"/>
        <v>304</v>
      </c>
      <c r="B314" s="25"/>
      <c r="C314" s="25"/>
      <c r="D314" s="25"/>
      <c r="E314" s="25"/>
      <c r="G314" s="69">
        <f t="shared" si="50"/>
        <v>0</v>
      </c>
      <c r="H314" s="69">
        <f t="shared" si="51"/>
        <v>0</v>
      </c>
      <c r="I314" s="69">
        <f t="shared" si="52"/>
        <v>0</v>
      </c>
      <c r="J314" s="77">
        <f t="shared" si="53"/>
        <v>0</v>
      </c>
      <c r="K314" s="54">
        <f t="shared" si="54"/>
        <v>0.003148148148142127</v>
      </c>
      <c r="L314" s="78">
        <f t="shared" si="55"/>
        <v>0.001</v>
      </c>
      <c r="N314" s="10">
        <f t="shared" si="46"/>
        <v>4.8972491909385125</v>
      </c>
      <c r="O314" s="10">
        <f t="shared" si="47"/>
        <v>-3.8972491909385125</v>
      </c>
      <c r="P314" s="54">
        <f t="shared" si="48"/>
        <v>0.003148148148142127</v>
      </c>
    </row>
    <row r="315" spans="1:16" ht="12.75">
      <c r="A315" s="38">
        <f t="shared" si="49"/>
        <v>305</v>
      </c>
      <c r="B315" s="25"/>
      <c r="C315" s="25"/>
      <c r="D315" s="25"/>
      <c r="E315" s="25"/>
      <c r="G315" s="69">
        <f t="shared" si="50"/>
        <v>0</v>
      </c>
      <c r="H315" s="69">
        <f t="shared" si="51"/>
        <v>0</v>
      </c>
      <c r="I315" s="69">
        <f t="shared" si="52"/>
        <v>0</v>
      </c>
      <c r="J315" s="77">
        <f t="shared" si="53"/>
        <v>0</v>
      </c>
      <c r="K315" s="54">
        <f t="shared" si="54"/>
        <v>0.003148148148142127</v>
      </c>
      <c r="L315" s="78">
        <f t="shared" si="55"/>
        <v>0.001</v>
      </c>
      <c r="N315" s="10">
        <f t="shared" si="46"/>
        <v>4.8972491909385125</v>
      </c>
      <c r="O315" s="10">
        <f t="shared" si="47"/>
        <v>-3.8972491909385125</v>
      </c>
      <c r="P315" s="54">
        <f t="shared" si="48"/>
        <v>0.003148148148142127</v>
      </c>
    </row>
    <row r="316" spans="1:16" ht="12.75">
      <c r="A316" s="38">
        <f t="shared" si="49"/>
        <v>306</v>
      </c>
      <c r="B316" s="25"/>
      <c r="C316" s="25"/>
      <c r="D316" s="25"/>
      <c r="E316" s="25"/>
      <c r="G316" s="69">
        <f t="shared" si="50"/>
        <v>0</v>
      </c>
      <c r="H316" s="69">
        <f t="shared" si="51"/>
        <v>0</v>
      </c>
      <c r="I316" s="69">
        <f t="shared" si="52"/>
        <v>0</v>
      </c>
      <c r="J316" s="77">
        <f t="shared" si="53"/>
        <v>0</v>
      </c>
      <c r="K316" s="54">
        <f t="shared" si="54"/>
        <v>0.003148148148142127</v>
      </c>
      <c r="L316" s="78">
        <f t="shared" si="55"/>
        <v>0.001</v>
      </c>
      <c r="N316" s="10">
        <f t="shared" si="46"/>
        <v>4.8972491909385125</v>
      </c>
      <c r="O316" s="10">
        <f t="shared" si="47"/>
        <v>-3.8972491909385125</v>
      </c>
      <c r="P316" s="54">
        <f t="shared" si="48"/>
        <v>0.003148148148142127</v>
      </c>
    </row>
    <row r="317" spans="1:16" ht="12.75">
      <c r="A317" s="38">
        <f t="shared" si="49"/>
        <v>307</v>
      </c>
      <c r="B317" s="25"/>
      <c r="C317" s="25"/>
      <c r="D317" s="25"/>
      <c r="E317" s="25"/>
      <c r="G317" s="69">
        <f t="shared" si="50"/>
        <v>0</v>
      </c>
      <c r="H317" s="69">
        <f t="shared" si="51"/>
        <v>0</v>
      </c>
      <c r="I317" s="69">
        <f t="shared" si="52"/>
        <v>0</v>
      </c>
      <c r="J317" s="77">
        <f t="shared" si="53"/>
        <v>0</v>
      </c>
      <c r="K317" s="54">
        <f t="shared" si="54"/>
        <v>0.003148148148142127</v>
      </c>
      <c r="L317" s="78">
        <f t="shared" si="55"/>
        <v>0.001</v>
      </c>
      <c r="N317" s="10">
        <f t="shared" si="46"/>
        <v>4.8972491909385125</v>
      </c>
      <c r="O317" s="10">
        <f t="shared" si="47"/>
        <v>-3.8972491909385125</v>
      </c>
      <c r="P317" s="54">
        <f t="shared" si="48"/>
        <v>0.003148148148142127</v>
      </c>
    </row>
    <row r="318" spans="1:16" ht="12.75">
      <c r="A318" s="38">
        <f t="shared" si="49"/>
        <v>308</v>
      </c>
      <c r="B318" s="25"/>
      <c r="C318" s="25"/>
      <c r="D318" s="25"/>
      <c r="E318" s="25"/>
      <c r="G318" s="69">
        <f t="shared" si="50"/>
        <v>0</v>
      </c>
      <c r="H318" s="69">
        <f t="shared" si="51"/>
        <v>0</v>
      </c>
      <c r="I318" s="69">
        <f t="shared" si="52"/>
        <v>0</v>
      </c>
      <c r="J318" s="77">
        <f t="shared" si="53"/>
        <v>0</v>
      </c>
      <c r="K318" s="54">
        <f t="shared" si="54"/>
        <v>0.003148148148142127</v>
      </c>
      <c r="L318" s="78">
        <f t="shared" si="55"/>
        <v>0.001</v>
      </c>
      <c r="N318" s="10">
        <f t="shared" si="46"/>
        <v>4.8972491909385125</v>
      </c>
      <c r="O318" s="10">
        <f t="shared" si="47"/>
        <v>-3.8972491909385125</v>
      </c>
      <c r="P318" s="54">
        <f t="shared" si="48"/>
        <v>0.003148148148142127</v>
      </c>
    </row>
    <row r="319" spans="1:16" ht="12.75">
      <c r="A319" s="38">
        <f t="shared" si="49"/>
        <v>309</v>
      </c>
      <c r="B319" s="25"/>
      <c r="C319" s="25"/>
      <c r="D319" s="25"/>
      <c r="E319" s="25"/>
      <c r="G319" s="69">
        <f t="shared" si="50"/>
        <v>0</v>
      </c>
      <c r="H319" s="69">
        <f t="shared" si="51"/>
        <v>0</v>
      </c>
      <c r="I319" s="69">
        <f t="shared" si="52"/>
        <v>0</v>
      </c>
      <c r="J319" s="77">
        <f t="shared" si="53"/>
        <v>0</v>
      </c>
      <c r="K319" s="54">
        <f t="shared" si="54"/>
        <v>0.003148148148142127</v>
      </c>
      <c r="L319" s="78">
        <f t="shared" si="55"/>
        <v>0.001</v>
      </c>
      <c r="N319" s="10">
        <f t="shared" si="46"/>
        <v>4.8972491909385125</v>
      </c>
      <c r="O319" s="10">
        <f t="shared" si="47"/>
        <v>-3.8972491909385125</v>
      </c>
      <c r="P319" s="54">
        <f t="shared" si="48"/>
        <v>0.003148148148142127</v>
      </c>
    </row>
    <row r="320" spans="1:16" ht="12.75">
      <c r="A320" s="38">
        <f t="shared" si="49"/>
        <v>310</v>
      </c>
      <c r="B320" s="25"/>
      <c r="C320" s="25"/>
      <c r="D320" s="25"/>
      <c r="E320" s="25"/>
      <c r="G320" s="69">
        <f t="shared" si="50"/>
        <v>0</v>
      </c>
      <c r="H320" s="69">
        <f t="shared" si="51"/>
        <v>0</v>
      </c>
      <c r="I320" s="69">
        <f t="shared" si="52"/>
        <v>0</v>
      </c>
      <c r="J320" s="77">
        <f t="shared" si="53"/>
        <v>0</v>
      </c>
      <c r="K320" s="54">
        <f t="shared" si="54"/>
        <v>0.003148148148142127</v>
      </c>
      <c r="L320" s="78">
        <f t="shared" si="55"/>
        <v>0.001</v>
      </c>
      <c r="N320" s="10">
        <f t="shared" si="46"/>
        <v>4.8972491909385125</v>
      </c>
      <c r="O320" s="10">
        <f t="shared" si="47"/>
        <v>-3.8972491909385125</v>
      </c>
      <c r="P320" s="54">
        <f t="shared" si="48"/>
        <v>0.003148148148142127</v>
      </c>
    </row>
    <row r="321" spans="1:16" ht="12.75">
      <c r="A321" s="38">
        <f t="shared" si="49"/>
        <v>311</v>
      </c>
      <c r="B321" s="25"/>
      <c r="C321" s="25"/>
      <c r="D321" s="25"/>
      <c r="E321" s="25"/>
      <c r="G321" s="69">
        <f t="shared" si="50"/>
        <v>0</v>
      </c>
      <c r="H321" s="69">
        <f t="shared" si="51"/>
        <v>0</v>
      </c>
      <c r="I321" s="69">
        <f t="shared" si="52"/>
        <v>0</v>
      </c>
      <c r="J321" s="77">
        <f t="shared" si="53"/>
        <v>0</v>
      </c>
      <c r="K321" s="54">
        <f t="shared" si="54"/>
        <v>0.003148148148142127</v>
      </c>
      <c r="L321" s="78">
        <f t="shared" si="55"/>
        <v>0.001</v>
      </c>
      <c r="N321" s="10">
        <f t="shared" si="46"/>
        <v>4.8972491909385125</v>
      </c>
      <c r="O321" s="10">
        <f t="shared" si="47"/>
        <v>-3.8972491909385125</v>
      </c>
      <c r="P321" s="54">
        <f t="shared" si="48"/>
        <v>0.003148148148142127</v>
      </c>
    </row>
    <row r="322" spans="1:16" ht="12.75">
      <c r="A322" s="38">
        <f t="shared" si="49"/>
        <v>312</v>
      </c>
      <c r="B322" s="25"/>
      <c r="C322" s="25"/>
      <c r="D322" s="25"/>
      <c r="E322" s="25"/>
      <c r="G322" s="69">
        <f t="shared" si="50"/>
        <v>0</v>
      </c>
      <c r="H322" s="69">
        <f t="shared" si="51"/>
        <v>0</v>
      </c>
      <c r="I322" s="69">
        <f t="shared" si="52"/>
        <v>0</v>
      </c>
      <c r="J322" s="77">
        <f t="shared" si="53"/>
        <v>0</v>
      </c>
      <c r="K322" s="54">
        <f t="shared" si="54"/>
        <v>0.003148148148142127</v>
      </c>
      <c r="L322" s="78">
        <f t="shared" si="55"/>
        <v>0.001</v>
      </c>
      <c r="N322" s="10">
        <f t="shared" si="46"/>
        <v>4.8972491909385125</v>
      </c>
      <c r="O322" s="10">
        <f t="shared" si="47"/>
        <v>-3.8972491909385125</v>
      </c>
      <c r="P322" s="54">
        <f t="shared" si="48"/>
        <v>0.003148148148142127</v>
      </c>
    </row>
    <row r="323" spans="1:16" ht="12.75">
      <c r="A323" s="38">
        <f t="shared" si="49"/>
        <v>313</v>
      </c>
      <c r="B323" s="25"/>
      <c r="C323" s="25"/>
      <c r="D323" s="25"/>
      <c r="E323" s="25"/>
      <c r="G323" s="69">
        <f t="shared" si="50"/>
        <v>0</v>
      </c>
      <c r="H323" s="69">
        <f t="shared" si="51"/>
        <v>0</v>
      </c>
      <c r="I323" s="69">
        <f t="shared" si="52"/>
        <v>0</v>
      </c>
      <c r="J323" s="77">
        <f t="shared" si="53"/>
        <v>0</v>
      </c>
      <c r="K323" s="54">
        <f t="shared" si="54"/>
        <v>0.003148148148142127</v>
      </c>
      <c r="L323" s="78">
        <f t="shared" si="55"/>
        <v>0.001</v>
      </c>
      <c r="N323" s="10">
        <f t="shared" si="46"/>
        <v>4.8972491909385125</v>
      </c>
      <c r="O323" s="10">
        <f t="shared" si="47"/>
        <v>-3.8972491909385125</v>
      </c>
      <c r="P323" s="54">
        <f t="shared" si="48"/>
        <v>0.003148148148142127</v>
      </c>
    </row>
    <row r="324" spans="1:16" ht="12.75">
      <c r="A324" s="38">
        <f t="shared" si="49"/>
        <v>314</v>
      </c>
      <c r="B324" s="25"/>
      <c r="C324" s="25"/>
      <c r="D324" s="25"/>
      <c r="E324" s="25"/>
      <c r="G324" s="69">
        <f t="shared" si="50"/>
        <v>0</v>
      </c>
      <c r="H324" s="69">
        <f t="shared" si="51"/>
        <v>0</v>
      </c>
      <c r="I324" s="69">
        <f t="shared" si="52"/>
        <v>0</v>
      </c>
      <c r="J324" s="77">
        <f t="shared" si="53"/>
        <v>0</v>
      </c>
      <c r="K324" s="54">
        <f t="shared" si="54"/>
        <v>0.003148148148142127</v>
      </c>
      <c r="L324" s="78">
        <f t="shared" si="55"/>
        <v>0.001</v>
      </c>
      <c r="N324" s="10">
        <f t="shared" si="46"/>
        <v>4.8972491909385125</v>
      </c>
      <c r="O324" s="10">
        <f t="shared" si="47"/>
        <v>-3.8972491909385125</v>
      </c>
      <c r="P324" s="54">
        <f t="shared" si="48"/>
        <v>0.003148148148142127</v>
      </c>
    </row>
    <row r="325" spans="1:16" ht="12.75">
      <c r="A325" s="38">
        <f t="shared" si="49"/>
        <v>315</v>
      </c>
      <c r="B325" s="25"/>
      <c r="C325" s="25"/>
      <c r="D325" s="25"/>
      <c r="E325" s="25"/>
      <c r="G325" s="69">
        <f t="shared" si="50"/>
        <v>0</v>
      </c>
      <c r="H325" s="69">
        <f t="shared" si="51"/>
        <v>0</v>
      </c>
      <c r="I325" s="69">
        <f t="shared" si="52"/>
        <v>0</v>
      </c>
      <c r="J325" s="77">
        <f t="shared" si="53"/>
        <v>0</v>
      </c>
      <c r="K325" s="54">
        <f t="shared" si="54"/>
        <v>0.003148148148142127</v>
      </c>
      <c r="L325" s="78">
        <f t="shared" si="55"/>
        <v>0.001</v>
      </c>
      <c r="N325" s="10">
        <f t="shared" si="46"/>
        <v>4.8972491909385125</v>
      </c>
      <c r="O325" s="10">
        <f t="shared" si="47"/>
        <v>-3.8972491909385125</v>
      </c>
      <c r="P325" s="54">
        <f t="shared" si="48"/>
        <v>0.003148148148142127</v>
      </c>
    </row>
    <row r="326" spans="1:16" ht="12.75">
      <c r="A326" s="38">
        <f t="shared" si="49"/>
        <v>316</v>
      </c>
      <c r="B326" s="25"/>
      <c r="C326" s="25"/>
      <c r="D326" s="25"/>
      <c r="E326" s="25"/>
      <c r="G326" s="69">
        <f t="shared" si="50"/>
        <v>0</v>
      </c>
      <c r="H326" s="69">
        <f t="shared" si="51"/>
        <v>0</v>
      </c>
      <c r="I326" s="69">
        <f t="shared" si="52"/>
        <v>0</v>
      </c>
      <c r="J326" s="77">
        <f t="shared" si="53"/>
        <v>0</v>
      </c>
      <c r="K326" s="54">
        <f t="shared" si="54"/>
        <v>0.003148148148142127</v>
      </c>
      <c r="L326" s="78">
        <f t="shared" si="55"/>
        <v>0.001</v>
      </c>
      <c r="N326" s="10">
        <f t="shared" si="46"/>
        <v>4.8972491909385125</v>
      </c>
      <c r="O326" s="10">
        <f t="shared" si="47"/>
        <v>-3.8972491909385125</v>
      </c>
      <c r="P326" s="54">
        <f t="shared" si="48"/>
        <v>0.003148148148142127</v>
      </c>
    </row>
    <row r="327" spans="1:16" ht="12.75">
      <c r="A327" s="38">
        <f t="shared" si="49"/>
        <v>317</v>
      </c>
      <c r="B327" s="25"/>
      <c r="C327" s="25"/>
      <c r="D327" s="25"/>
      <c r="E327" s="25"/>
      <c r="G327" s="69">
        <f t="shared" si="50"/>
        <v>0</v>
      </c>
      <c r="H327" s="69">
        <f t="shared" si="51"/>
        <v>0</v>
      </c>
      <c r="I327" s="69">
        <f t="shared" si="52"/>
        <v>0</v>
      </c>
      <c r="J327" s="77">
        <f t="shared" si="53"/>
        <v>0</v>
      </c>
      <c r="K327" s="54">
        <f t="shared" si="54"/>
        <v>0.003148148148142127</v>
      </c>
      <c r="L327" s="78">
        <f t="shared" si="55"/>
        <v>0.001</v>
      </c>
      <c r="N327" s="10">
        <f t="shared" si="46"/>
        <v>4.8972491909385125</v>
      </c>
      <c r="O327" s="10">
        <f t="shared" si="47"/>
        <v>-3.8972491909385125</v>
      </c>
      <c r="P327" s="54">
        <f t="shared" si="48"/>
        <v>0.003148148148142127</v>
      </c>
    </row>
    <row r="328" spans="1:16" ht="12.75">
      <c r="A328" s="38">
        <f t="shared" si="49"/>
        <v>318</v>
      </c>
      <c r="B328" s="25"/>
      <c r="C328" s="25"/>
      <c r="D328" s="25"/>
      <c r="E328" s="25"/>
      <c r="G328" s="69">
        <f t="shared" si="50"/>
        <v>0</v>
      </c>
      <c r="H328" s="69">
        <f t="shared" si="51"/>
        <v>0</v>
      </c>
      <c r="I328" s="69">
        <f t="shared" si="52"/>
        <v>0</v>
      </c>
      <c r="J328" s="77">
        <f t="shared" si="53"/>
        <v>0</v>
      </c>
      <c r="K328" s="54">
        <f t="shared" si="54"/>
        <v>0.003148148148142127</v>
      </c>
      <c r="L328" s="78">
        <f t="shared" si="55"/>
        <v>0.001</v>
      </c>
      <c r="N328" s="10">
        <f t="shared" si="46"/>
        <v>4.8972491909385125</v>
      </c>
      <c r="O328" s="10">
        <f t="shared" si="47"/>
        <v>-3.8972491909385125</v>
      </c>
      <c r="P328" s="54">
        <f t="shared" si="48"/>
        <v>0.003148148148142127</v>
      </c>
    </row>
    <row r="329" spans="1:16" ht="12.75">
      <c r="A329" s="38">
        <f t="shared" si="49"/>
        <v>319</v>
      </c>
      <c r="B329" s="25"/>
      <c r="C329" s="25"/>
      <c r="D329" s="25"/>
      <c r="E329" s="25"/>
      <c r="G329" s="69">
        <f t="shared" si="50"/>
        <v>0</v>
      </c>
      <c r="H329" s="69">
        <f t="shared" si="51"/>
        <v>0</v>
      </c>
      <c r="I329" s="69">
        <f t="shared" si="52"/>
        <v>0</v>
      </c>
      <c r="J329" s="77">
        <f t="shared" si="53"/>
        <v>0</v>
      </c>
      <c r="K329" s="54">
        <f t="shared" si="54"/>
        <v>0.003148148148142127</v>
      </c>
      <c r="L329" s="78">
        <f t="shared" si="55"/>
        <v>0.001</v>
      </c>
      <c r="N329" s="10">
        <f t="shared" si="46"/>
        <v>4.8972491909385125</v>
      </c>
      <c r="O329" s="10">
        <f t="shared" si="47"/>
        <v>-3.8972491909385125</v>
      </c>
      <c r="P329" s="54">
        <f t="shared" si="48"/>
        <v>0.003148148148142127</v>
      </c>
    </row>
    <row r="330" spans="1:16" ht="12.75">
      <c r="A330" s="38">
        <f t="shared" si="49"/>
        <v>320</v>
      </c>
      <c r="B330" s="25"/>
      <c r="C330" s="25"/>
      <c r="D330" s="25"/>
      <c r="E330" s="25"/>
      <c r="G330" s="69">
        <f t="shared" si="50"/>
        <v>0</v>
      </c>
      <c r="H330" s="69">
        <f t="shared" si="51"/>
        <v>0</v>
      </c>
      <c r="I330" s="69">
        <f t="shared" si="52"/>
        <v>0</v>
      </c>
      <c r="J330" s="77">
        <f t="shared" si="53"/>
        <v>0</v>
      </c>
      <c r="K330" s="54">
        <f t="shared" si="54"/>
        <v>0.003148148148142127</v>
      </c>
      <c r="L330" s="78">
        <f t="shared" si="55"/>
        <v>0.001</v>
      </c>
      <c r="N330" s="10">
        <f t="shared" si="46"/>
        <v>4.8972491909385125</v>
      </c>
      <c r="O330" s="10">
        <f t="shared" si="47"/>
        <v>-3.8972491909385125</v>
      </c>
      <c r="P330" s="54">
        <f t="shared" si="48"/>
        <v>0.003148148148142127</v>
      </c>
    </row>
    <row r="331" spans="1:16" ht="12.75">
      <c r="A331" s="38">
        <f t="shared" si="49"/>
        <v>321</v>
      </c>
      <c r="B331" s="25"/>
      <c r="C331" s="25"/>
      <c r="D331" s="25"/>
      <c r="E331" s="25"/>
      <c r="G331" s="69">
        <f t="shared" si="50"/>
        <v>0</v>
      </c>
      <c r="H331" s="69">
        <f t="shared" si="51"/>
        <v>0</v>
      </c>
      <c r="I331" s="69">
        <f t="shared" si="52"/>
        <v>0</v>
      </c>
      <c r="J331" s="77">
        <f t="shared" si="53"/>
        <v>0</v>
      </c>
      <c r="K331" s="54">
        <f t="shared" si="54"/>
        <v>0.003148148148142127</v>
      </c>
      <c r="L331" s="78">
        <f t="shared" si="55"/>
        <v>0.001</v>
      </c>
      <c r="N331" s="10">
        <f t="shared" si="46"/>
        <v>4.8972491909385125</v>
      </c>
      <c r="O331" s="10">
        <f t="shared" si="47"/>
        <v>-3.8972491909385125</v>
      </c>
      <c r="P331" s="54">
        <f t="shared" si="48"/>
        <v>0.003148148148142127</v>
      </c>
    </row>
    <row r="332" spans="1:16" ht="12.75">
      <c r="A332" s="38">
        <f t="shared" si="49"/>
        <v>322</v>
      </c>
      <c r="B332" s="25"/>
      <c r="C332" s="25"/>
      <c r="D332" s="25"/>
      <c r="E332" s="25"/>
      <c r="G332" s="69">
        <f t="shared" si="50"/>
        <v>0</v>
      </c>
      <c r="H332" s="69">
        <f t="shared" si="51"/>
        <v>0</v>
      </c>
      <c r="I332" s="69">
        <f t="shared" si="52"/>
        <v>0</v>
      </c>
      <c r="J332" s="77">
        <f t="shared" si="53"/>
        <v>0</v>
      </c>
      <c r="K332" s="54">
        <f t="shared" si="54"/>
        <v>0.003148148148142127</v>
      </c>
      <c r="L332" s="78">
        <f t="shared" si="55"/>
        <v>0.001</v>
      </c>
      <c r="N332" s="10">
        <f aca="true" t="shared" si="56" ref="N332:N395">$O$1*(E332-$U$2)/$U$1</f>
        <v>4.8972491909385125</v>
      </c>
      <c r="O332" s="10">
        <f aca="true" t="shared" si="57" ref="O332:O395">1-N332</f>
        <v>-3.8972491909385125</v>
      </c>
      <c r="P332" s="54">
        <f aca="true" t="shared" si="58" ref="P332:P395">K332</f>
        <v>0.003148148148142127</v>
      </c>
    </row>
    <row r="333" spans="1:16" ht="12.75">
      <c r="A333" s="38">
        <f aca="true" t="shared" si="59" ref="A333:A396">A332+1</f>
        <v>323</v>
      </c>
      <c r="B333" s="25"/>
      <c r="C333" s="25"/>
      <c r="D333" s="25"/>
      <c r="E333" s="25"/>
      <c r="G333" s="69">
        <f t="shared" si="50"/>
        <v>0</v>
      </c>
      <c r="H333" s="69">
        <f t="shared" si="51"/>
        <v>0</v>
      </c>
      <c r="I333" s="69">
        <f t="shared" si="52"/>
        <v>0</v>
      </c>
      <c r="J333" s="77">
        <f t="shared" si="53"/>
        <v>0</v>
      </c>
      <c r="K333" s="54">
        <f t="shared" si="54"/>
        <v>0.003148148148142127</v>
      </c>
      <c r="L333" s="78">
        <f t="shared" si="55"/>
        <v>0.001</v>
      </c>
      <c r="N333" s="10">
        <f t="shared" si="56"/>
        <v>4.8972491909385125</v>
      </c>
      <c r="O333" s="10">
        <f t="shared" si="57"/>
        <v>-3.8972491909385125</v>
      </c>
      <c r="P333" s="54">
        <f t="shared" si="58"/>
        <v>0.003148148148142127</v>
      </c>
    </row>
    <row r="334" spans="1:16" ht="12.75">
      <c r="A334" s="38">
        <f t="shared" si="59"/>
        <v>324</v>
      </c>
      <c r="B334" s="25"/>
      <c r="C334" s="25"/>
      <c r="D334" s="25"/>
      <c r="E334" s="25"/>
      <c r="G334" s="69">
        <f t="shared" si="50"/>
        <v>0</v>
      </c>
      <c r="H334" s="69">
        <f t="shared" si="51"/>
        <v>0</v>
      </c>
      <c r="I334" s="69">
        <f t="shared" si="52"/>
        <v>0</v>
      </c>
      <c r="J334" s="77">
        <f t="shared" si="53"/>
        <v>0</v>
      </c>
      <c r="K334" s="54">
        <f t="shared" si="54"/>
        <v>0.003148148148142127</v>
      </c>
      <c r="L334" s="78">
        <f t="shared" si="55"/>
        <v>0.001</v>
      </c>
      <c r="N334" s="10">
        <f t="shared" si="56"/>
        <v>4.8972491909385125</v>
      </c>
      <c r="O334" s="10">
        <f t="shared" si="57"/>
        <v>-3.8972491909385125</v>
      </c>
      <c r="P334" s="54">
        <f t="shared" si="58"/>
        <v>0.003148148148142127</v>
      </c>
    </row>
    <row r="335" spans="1:16" ht="12.75">
      <c r="A335" s="38">
        <f t="shared" si="59"/>
        <v>325</v>
      </c>
      <c r="B335" s="25"/>
      <c r="C335" s="25"/>
      <c r="D335" s="25"/>
      <c r="E335" s="25"/>
      <c r="G335" s="69">
        <f t="shared" si="50"/>
        <v>0</v>
      </c>
      <c r="H335" s="69">
        <f t="shared" si="51"/>
        <v>0</v>
      </c>
      <c r="I335" s="69">
        <f t="shared" si="52"/>
        <v>0</v>
      </c>
      <c r="J335" s="77">
        <f t="shared" si="53"/>
        <v>0</v>
      </c>
      <c r="K335" s="54">
        <f t="shared" si="54"/>
        <v>0.003148148148142127</v>
      </c>
      <c r="L335" s="78">
        <f t="shared" si="55"/>
        <v>0.001</v>
      </c>
      <c r="N335" s="10">
        <f t="shared" si="56"/>
        <v>4.8972491909385125</v>
      </c>
      <c r="O335" s="10">
        <f t="shared" si="57"/>
        <v>-3.8972491909385125</v>
      </c>
      <c r="P335" s="54">
        <f t="shared" si="58"/>
        <v>0.003148148148142127</v>
      </c>
    </row>
    <row r="336" spans="1:16" ht="12.75">
      <c r="A336" s="38">
        <f t="shared" si="59"/>
        <v>326</v>
      </c>
      <c r="B336" s="25"/>
      <c r="C336" s="25"/>
      <c r="D336" s="25"/>
      <c r="E336" s="25"/>
      <c r="G336" s="69">
        <f t="shared" si="50"/>
        <v>0</v>
      </c>
      <c r="H336" s="69">
        <f t="shared" si="51"/>
        <v>0</v>
      </c>
      <c r="I336" s="69">
        <f t="shared" si="52"/>
        <v>0</v>
      </c>
      <c r="J336" s="77">
        <f t="shared" si="53"/>
        <v>0</v>
      </c>
      <c r="K336" s="54">
        <f t="shared" si="54"/>
        <v>0.003148148148142127</v>
      </c>
      <c r="L336" s="78">
        <f t="shared" si="55"/>
        <v>0.001</v>
      </c>
      <c r="N336" s="10">
        <f t="shared" si="56"/>
        <v>4.8972491909385125</v>
      </c>
      <c r="O336" s="10">
        <f t="shared" si="57"/>
        <v>-3.8972491909385125</v>
      </c>
      <c r="P336" s="54">
        <f t="shared" si="58"/>
        <v>0.003148148148142127</v>
      </c>
    </row>
    <row r="337" spans="1:16" ht="12.75">
      <c r="A337" s="38">
        <f t="shared" si="59"/>
        <v>327</v>
      </c>
      <c r="B337" s="25"/>
      <c r="C337" s="25"/>
      <c r="D337" s="25"/>
      <c r="E337" s="25"/>
      <c r="G337" s="69">
        <f t="shared" si="50"/>
        <v>0</v>
      </c>
      <c r="H337" s="69">
        <f t="shared" si="51"/>
        <v>0</v>
      </c>
      <c r="I337" s="69">
        <f t="shared" si="52"/>
        <v>0</v>
      </c>
      <c r="J337" s="77">
        <f t="shared" si="53"/>
        <v>0</v>
      </c>
      <c r="K337" s="54">
        <f t="shared" si="54"/>
        <v>0.003148148148142127</v>
      </c>
      <c r="L337" s="78">
        <f t="shared" si="55"/>
        <v>0.001</v>
      </c>
      <c r="N337" s="10">
        <f t="shared" si="56"/>
        <v>4.8972491909385125</v>
      </c>
      <c r="O337" s="10">
        <f t="shared" si="57"/>
        <v>-3.8972491909385125</v>
      </c>
      <c r="P337" s="54">
        <f t="shared" si="58"/>
        <v>0.003148148148142127</v>
      </c>
    </row>
    <row r="338" spans="1:16" ht="12.75">
      <c r="A338" s="38">
        <f t="shared" si="59"/>
        <v>328</v>
      </c>
      <c r="B338" s="25"/>
      <c r="C338" s="25"/>
      <c r="D338" s="25"/>
      <c r="E338" s="25"/>
      <c r="G338" s="69">
        <f t="shared" si="50"/>
        <v>0</v>
      </c>
      <c r="H338" s="69">
        <f t="shared" si="51"/>
        <v>0</v>
      </c>
      <c r="I338" s="69">
        <f t="shared" si="52"/>
        <v>0</v>
      </c>
      <c r="J338" s="77">
        <f t="shared" si="53"/>
        <v>0</v>
      </c>
      <c r="K338" s="54">
        <f t="shared" si="54"/>
        <v>0.003148148148142127</v>
      </c>
      <c r="L338" s="78">
        <f t="shared" si="55"/>
        <v>0.001</v>
      </c>
      <c r="N338" s="10">
        <f t="shared" si="56"/>
        <v>4.8972491909385125</v>
      </c>
      <c r="O338" s="10">
        <f t="shared" si="57"/>
        <v>-3.8972491909385125</v>
      </c>
      <c r="P338" s="54">
        <f t="shared" si="58"/>
        <v>0.003148148148142127</v>
      </c>
    </row>
    <row r="339" spans="1:16" ht="12.75">
      <c r="A339" s="38">
        <f t="shared" si="59"/>
        <v>329</v>
      </c>
      <c r="B339" s="25"/>
      <c r="C339" s="25"/>
      <c r="D339" s="25"/>
      <c r="E339" s="25"/>
      <c r="G339" s="69">
        <f t="shared" si="50"/>
        <v>0</v>
      </c>
      <c r="H339" s="69">
        <f t="shared" si="51"/>
        <v>0</v>
      </c>
      <c r="I339" s="69">
        <f t="shared" si="52"/>
        <v>0</v>
      </c>
      <c r="J339" s="77">
        <f t="shared" si="53"/>
        <v>0</v>
      </c>
      <c r="K339" s="54">
        <f t="shared" si="54"/>
        <v>0.003148148148142127</v>
      </c>
      <c r="L339" s="78">
        <f t="shared" si="55"/>
        <v>0.001</v>
      </c>
      <c r="N339" s="10">
        <f t="shared" si="56"/>
        <v>4.8972491909385125</v>
      </c>
      <c r="O339" s="10">
        <f t="shared" si="57"/>
        <v>-3.8972491909385125</v>
      </c>
      <c r="P339" s="54">
        <f t="shared" si="58"/>
        <v>0.003148148148142127</v>
      </c>
    </row>
    <row r="340" spans="1:16" ht="12.75">
      <c r="A340" s="38">
        <f t="shared" si="59"/>
        <v>330</v>
      </c>
      <c r="B340" s="25"/>
      <c r="C340" s="25"/>
      <c r="D340" s="25"/>
      <c r="E340" s="25"/>
      <c r="G340" s="69">
        <f t="shared" si="50"/>
        <v>0</v>
      </c>
      <c r="H340" s="69">
        <f t="shared" si="51"/>
        <v>0</v>
      </c>
      <c r="I340" s="69">
        <f t="shared" si="52"/>
        <v>0</v>
      </c>
      <c r="J340" s="77">
        <f t="shared" si="53"/>
        <v>0</v>
      </c>
      <c r="K340" s="54">
        <f t="shared" si="54"/>
        <v>0.003148148148142127</v>
      </c>
      <c r="L340" s="78">
        <f t="shared" si="55"/>
        <v>0.001</v>
      </c>
      <c r="N340" s="10">
        <f t="shared" si="56"/>
        <v>4.8972491909385125</v>
      </c>
      <c r="O340" s="10">
        <f t="shared" si="57"/>
        <v>-3.8972491909385125</v>
      </c>
      <c r="P340" s="54">
        <f t="shared" si="58"/>
        <v>0.003148148148142127</v>
      </c>
    </row>
    <row r="341" spans="1:16" ht="12.75">
      <c r="A341" s="38">
        <f t="shared" si="59"/>
        <v>331</v>
      </c>
      <c r="B341" s="25"/>
      <c r="C341" s="25"/>
      <c r="D341" s="25"/>
      <c r="E341" s="25"/>
      <c r="G341" s="69">
        <f aca="true" t="shared" si="60" ref="G341:G404">INT(B341/X$26)*X$25+MOD(B341,X$28)*X$27</f>
        <v>0</v>
      </c>
      <c r="H341" s="69">
        <f aca="true" t="shared" si="61" ref="H341:H404">INT(C341/Y$26)*Y$25+MOD(C341,Y$28)*Y$27</f>
        <v>0</v>
      </c>
      <c r="I341" s="69">
        <f aca="true" t="shared" si="62" ref="I341:I404">INT(D341/Z$26)*Z$25+MOD(D341,Z$28)*Z$27</f>
        <v>0</v>
      </c>
      <c r="J341" s="77">
        <f aca="true" t="shared" si="63" ref="J341:J404">SUM(G341:I341)</f>
        <v>0</v>
      </c>
      <c r="K341" s="54">
        <f aca="true" t="shared" si="64" ref="K341:K404">IF(ISNUMBER(E341),J341-$J$11+$K$9/86400,MAX($J$11:$J$2003)-$J$11)</f>
        <v>0.003148148148142127</v>
      </c>
      <c r="L341" s="78">
        <f aca="true" t="shared" si="65" ref="L341:L404">IF(ISBLANK(E341),0.001,IF(N341&gt;0.001,N341,0.001))</f>
        <v>0.001</v>
      </c>
      <c r="N341" s="10">
        <f t="shared" si="56"/>
        <v>4.8972491909385125</v>
      </c>
      <c r="O341" s="10">
        <f t="shared" si="57"/>
        <v>-3.8972491909385125</v>
      </c>
      <c r="P341" s="54">
        <f t="shared" si="58"/>
        <v>0.003148148148142127</v>
      </c>
    </row>
    <row r="342" spans="1:16" ht="12.75">
      <c r="A342" s="38">
        <f t="shared" si="59"/>
        <v>332</v>
      </c>
      <c r="B342" s="25"/>
      <c r="C342" s="25"/>
      <c r="D342" s="25"/>
      <c r="E342" s="25"/>
      <c r="G342" s="69">
        <f t="shared" si="60"/>
        <v>0</v>
      </c>
      <c r="H342" s="69">
        <f t="shared" si="61"/>
        <v>0</v>
      </c>
      <c r="I342" s="69">
        <f t="shared" si="62"/>
        <v>0</v>
      </c>
      <c r="J342" s="77">
        <f t="shared" si="63"/>
        <v>0</v>
      </c>
      <c r="K342" s="54">
        <f t="shared" si="64"/>
        <v>0.003148148148142127</v>
      </c>
      <c r="L342" s="78">
        <f t="shared" si="65"/>
        <v>0.001</v>
      </c>
      <c r="N342" s="10">
        <f t="shared" si="56"/>
        <v>4.8972491909385125</v>
      </c>
      <c r="O342" s="10">
        <f t="shared" si="57"/>
        <v>-3.8972491909385125</v>
      </c>
      <c r="P342" s="54">
        <f t="shared" si="58"/>
        <v>0.003148148148142127</v>
      </c>
    </row>
    <row r="343" spans="1:16" ht="12.75">
      <c r="A343" s="38">
        <f t="shared" si="59"/>
        <v>333</v>
      </c>
      <c r="B343" s="25"/>
      <c r="C343" s="25"/>
      <c r="D343" s="25"/>
      <c r="E343" s="25"/>
      <c r="G343" s="69">
        <f t="shared" si="60"/>
        <v>0</v>
      </c>
      <c r="H343" s="69">
        <f t="shared" si="61"/>
        <v>0</v>
      </c>
      <c r="I343" s="69">
        <f t="shared" si="62"/>
        <v>0</v>
      </c>
      <c r="J343" s="77">
        <f t="shared" si="63"/>
        <v>0</v>
      </c>
      <c r="K343" s="54">
        <f t="shared" si="64"/>
        <v>0.003148148148142127</v>
      </c>
      <c r="L343" s="78">
        <f t="shared" si="65"/>
        <v>0.001</v>
      </c>
      <c r="N343" s="10">
        <f t="shared" si="56"/>
        <v>4.8972491909385125</v>
      </c>
      <c r="O343" s="10">
        <f t="shared" si="57"/>
        <v>-3.8972491909385125</v>
      </c>
      <c r="P343" s="54">
        <f t="shared" si="58"/>
        <v>0.003148148148142127</v>
      </c>
    </row>
    <row r="344" spans="1:16" ht="12.75">
      <c r="A344" s="38">
        <f t="shared" si="59"/>
        <v>334</v>
      </c>
      <c r="B344" s="25"/>
      <c r="C344" s="25"/>
      <c r="D344" s="25"/>
      <c r="E344" s="25"/>
      <c r="G344" s="69">
        <f t="shared" si="60"/>
        <v>0</v>
      </c>
      <c r="H344" s="69">
        <f t="shared" si="61"/>
        <v>0</v>
      </c>
      <c r="I344" s="69">
        <f t="shared" si="62"/>
        <v>0</v>
      </c>
      <c r="J344" s="77">
        <f t="shared" si="63"/>
        <v>0</v>
      </c>
      <c r="K344" s="54">
        <f t="shared" si="64"/>
        <v>0.003148148148142127</v>
      </c>
      <c r="L344" s="78">
        <f t="shared" si="65"/>
        <v>0.001</v>
      </c>
      <c r="N344" s="10">
        <f t="shared" si="56"/>
        <v>4.8972491909385125</v>
      </c>
      <c r="O344" s="10">
        <f t="shared" si="57"/>
        <v>-3.8972491909385125</v>
      </c>
      <c r="P344" s="54">
        <f t="shared" si="58"/>
        <v>0.003148148148142127</v>
      </c>
    </row>
    <row r="345" spans="1:16" ht="12.75">
      <c r="A345" s="38">
        <f t="shared" si="59"/>
        <v>335</v>
      </c>
      <c r="B345" s="25"/>
      <c r="C345" s="25"/>
      <c r="D345" s="25"/>
      <c r="E345" s="25"/>
      <c r="G345" s="69">
        <f t="shared" si="60"/>
        <v>0</v>
      </c>
      <c r="H345" s="69">
        <f t="shared" si="61"/>
        <v>0</v>
      </c>
      <c r="I345" s="69">
        <f t="shared" si="62"/>
        <v>0</v>
      </c>
      <c r="J345" s="77">
        <f t="shared" si="63"/>
        <v>0</v>
      </c>
      <c r="K345" s="54">
        <f t="shared" si="64"/>
        <v>0.003148148148142127</v>
      </c>
      <c r="L345" s="78">
        <f t="shared" si="65"/>
        <v>0.001</v>
      </c>
      <c r="N345" s="10">
        <f t="shared" si="56"/>
        <v>4.8972491909385125</v>
      </c>
      <c r="O345" s="10">
        <f t="shared" si="57"/>
        <v>-3.8972491909385125</v>
      </c>
      <c r="P345" s="54">
        <f t="shared" si="58"/>
        <v>0.003148148148142127</v>
      </c>
    </row>
    <row r="346" spans="1:16" ht="12.75">
      <c r="A346" s="38">
        <f t="shared" si="59"/>
        <v>336</v>
      </c>
      <c r="B346" s="25"/>
      <c r="C346" s="25"/>
      <c r="D346" s="25"/>
      <c r="E346" s="25"/>
      <c r="G346" s="69">
        <f t="shared" si="60"/>
        <v>0</v>
      </c>
      <c r="H346" s="69">
        <f t="shared" si="61"/>
        <v>0</v>
      </c>
      <c r="I346" s="69">
        <f t="shared" si="62"/>
        <v>0</v>
      </c>
      <c r="J346" s="77">
        <f t="shared" si="63"/>
        <v>0</v>
      </c>
      <c r="K346" s="54">
        <f t="shared" si="64"/>
        <v>0.003148148148142127</v>
      </c>
      <c r="L346" s="78">
        <f t="shared" si="65"/>
        <v>0.001</v>
      </c>
      <c r="N346" s="10">
        <f t="shared" si="56"/>
        <v>4.8972491909385125</v>
      </c>
      <c r="O346" s="10">
        <f t="shared" si="57"/>
        <v>-3.8972491909385125</v>
      </c>
      <c r="P346" s="54">
        <f t="shared" si="58"/>
        <v>0.003148148148142127</v>
      </c>
    </row>
    <row r="347" spans="1:16" ht="12.75">
      <c r="A347" s="38">
        <f t="shared" si="59"/>
        <v>337</v>
      </c>
      <c r="B347" s="25"/>
      <c r="C347" s="25"/>
      <c r="D347" s="25"/>
      <c r="E347" s="25"/>
      <c r="G347" s="69">
        <f t="shared" si="60"/>
        <v>0</v>
      </c>
      <c r="H347" s="69">
        <f t="shared" si="61"/>
        <v>0</v>
      </c>
      <c r="I347" s="69">
        <f t="shared" si="62"/>
        <v>0</v>
      </c>
      <c r="J347" s="77">
        <f t="shared" si="63"/>
        <v>0</v>
      </c>
      <c r="K347" s="54">
        <f t="shared" si="64"/>
        <v>0.003148148148142127</v>
      </c>
      <c r="L347" s="78">
        <f t="shared" si="65"/>
        <v>0.001</v>
      </c>
      <c r="N347" s="10">
        <f t="shared" si="56"/>
        <v>4.8972491909385125</v>
      </c>
      <c r="O347" s="10">
        <f t="shared" si="57"/>
        <v>-3.8972491909385125</v>
      </c>
      <c r="P347" s="54">
        <f t="shared" si="58"/>
        <v>0.003148148148142127</v>
      </c>
    </row>
    <row r="348" spans="1:16" ht="12.75">
      <c r="A348" s="38">
        <f t="shared" si="59"/>
        <v>338</v>
      </c>
      <c r="B348" s="25"/>
      <c r="C348" s="25"/>
      <c r="D348" s="25"/>
      <c r="E348" s="25"/>
      <c r="G348" s="69">
        <f t="shared" si="60"/>
        <v>0</v>
      </c>
      <c r="H348" s="69">
        <f t="shared" si="61"/>
        <v>0</v>
      </c>
      <c r="I348" s="69">
        <f t="shared" si="62"/>
        <v>0</v>
      </c>
      <c r="J348" s="77">
        <f t="shared" si="63"/>
        <v>0</v>
      </c>
      <c r="K348" s="54">
        <f t="shared" si="64"/>
        <v>0.003148148148142127</v>
      </c>
      <c r="L348" s="78">
        <f t="shared" si="65"/>
        <v>0.001</v>
      </c>
      <c r="N348" s="10">
        <f t="shared" si="56"/>
        <v>4.8972491909385125</v>
      </c>
      <c r="O348" s="10">
        <f t="shared" si="57"/>
        <v>-3.8972491909385125</v>
      </c>
      <c r="P348" s="54">
        <f t="shared" si="58"/>
        <v>0.003148148148142127</v>
      </c>
    </row>
    <row r="349" spans="1:16" ht="12.75">
      <c r="A349" s="38">
        <f t="shared" si="59"/>
        <v>339</v>
      </c>
      <c r="B349" s="25"/>
      <c r="C349" s="25"/>
      <c r="D349" s="25"/>
      <c r="E349" s="25"/>
      <c r="G349" s="69">
        <f t="shared" si="60"/>
        <v>0</v>
      </c>
      <c r="H349" s="69">
        <f t="shared" si="61"/>
        <v>0</v>
      </c>
      <c r="I349" s="69">
        <f t="shared" si="62"/>
        <v>0</v>
      </c>
      <c r="J349" s="77">
        <f t="shared" si="63"/>
        <v>0</v>
      </c>
      <c r="K349" s="54">
        <f t="shared" si="64"/>
        <v>0.003148148148142127</v>
      </c>
      <c r="L349" s="78">
        <f t="shared" si="65"/>
        <v>0.001</v>
      </c>
      <c r="N349" s="10">
        <f t="shared" si="56"/>
        <v>4.8972491909385125</v>
      </c>
      <c r="O349" s="10">
        <f t="shared" si="57"/>
        <v>-3.8972491909385125</v>
      </c>
      <c r="P349" s="54">
        <f t="shared" si="58"/>
        <v>0.003148148148142127</v>
      </c>
    </row>
    <row r="350" spans="1:16" ht="12.75">
      <c r="A350" s="38">
        <f t="shared" si="59"/>
        <v>340</v>
      </c>
      <c r="B350" s="25"/>
      <c r="C350" s="25"/>
      <c r="D350" s="25"/>
      <c r="E350" s="25"/>
      <c r="G350" s="69">
        <f t="shared" si="60"/>
        <v>0</v>
      </c>
      <c r="H350" s="69">
        <f t="shared" si="61"/>
        <v>0</v>
      </c>
      <c r="I350" s="69">
        <f t="shared" si="62"/>
        <v>0</v>
      </c>
      <c r="J350" s="77">
        <f t="shared" si="63"/>
        <v>0</v>
      </c>
      <c r="K350" s="54">
        <f t="shared" si="64"/>
        <v>0.003148148148142127</v>
      </c>
      <c r="L350" s="78">
        <f t="shared" si="65"/>
        <v>0.001</v>
      </c>
      <c r="N350" s="10">
        <f t="shared" si="56"/>
        <v>4.8972491909385125</v>
      </c>
      <c r="O350" s="10">
        <f t="shared" si="57"/>
        <v>-3.8972491909385125</v>
      </c>
      <c r="P350" s="54">
        <f t="shared" si="58"/>
        <v>0.003148148148142127</v>
      </c>
    </row>
    <row r="351" spans="1:16" ht="12.75">
      <c r="A351" s="38">
        <f t="shared" si="59"/>
        <v>341</v>
      </c>
      <c r="B351" s="25"/>
      <c r="C351" s="25"/>
      <c r="D351" s="25"/>
      <c r="E351" s="25"/>
      <c r="G351" s="69">
        <f t="shared" si="60"/>
        <v>0</v>
      </c>
      <c r="H351" s="69">
        <f t="shared" si="61"/>
        <v>0</v>
      </c>
      <c r="I351" s="69">
        <f t="shared" si="62"/>
        <v>0</v>
      </c>
      <c r="J351" s="77">
        <f t="shared" si="63"/>
        <v>0</v>
      </c>
      <c r="K351" s="54">
        <f t="shared" si="64"/>
        <v>0.003148148148142127</v>
      </c>
      <c r="L351" s="78">
        <f t="shared" si="65"/>
        <v>0.001</v>
      </c>
      <c r="N351" s="10">
        <f t="shared" si="56"/>
        <v>4.8972491909385125</v>
      </c>
      <c r="O351" s="10">
        <f t="shared" si="57"/>
        <v>-3.8972491909385125</v>
      </c>
      <c r="P351" s="54">
        <f t="shared" si="58"/>
        <v>0.003148148148142127</v>
      </c>
    </row>
    <row r="352" spans="1:16" ht="12.75">
      <c r="A352" s="38">
        <f t="shared" si="59"/>
        <v>342</v>
      </c>
      <c r="B352" s="25"/>
      <c r="C352" s="25"/>
      <c r="D352" s="25"/>
      <c r="E352" s="25"/>
      <c r="G352" s="69">
        <f t="shared" si="60"/>
        <v>0</v>
      </c>
      <c r="H352" s="69">
        <f t="shared" si="61"/>
        <v>0</v>
      </c>
      <c r="I352" s="69">
        <f t="shared" si="62"/>
        <v>0</v>
      </c>
      <c r="J352" s="77">
        <f t="shared" si="63"/>
        <v>0</v>
      </c>
      <c r="K352" s="54">
        <f t="shared" si="64"/>
        <v>0.003148148148142127</v>
      </c>
      <c r="L352" s="78">
        <f t="shared" si="65"/>
        <v>0.001</v>
      </c>
      <c r="N352" s="10">
        <f t="shared" si="56"/>
        <v>4.8972491909385125</v>
      </c>
      <c r="O352" s="10">
        <f t="shared" si="57"/>
        <v>-3.8972491909385125</v>
      </c>
      <c r="P352" s="54">
        <f t="shared" si="58"/>
        <v>0.003148148148142127</v>
      </c>
    </row>
    <row r="353" spans="1:16" ht="12.75">
      <c r="A353" s="38">
        <f t="shared" si="59"/>
        <v>343</v>
      </c>
      <c r="B353" s="25"/>
      <c r="C353" s="25"/>
      <c r="D353" s="25"/>
      <c r="E353" s="25"/>
      <c r="G353" s="69">
        <f t="shared" si="60"/>
        <v>0</v>
      </c>
      <c r="H353" s="69">
        <f t="shared" si="61"/>
        <v>0</v>
      </c>
      <c r="I353" s="69">
        <f t="shared" si="62"/>
        <v>0</v>
      </c>
      <c r="J353" s="77">
        <f t="shared" si="63"/>
        <v>0</v>
      </c>
      <c r="K353" s="54">
        <f t="shared" si="64"/>
        <v>0.003148148148142127</v>
      </c>
      <c r="L353" s="78">
        <f t="shared" si="65"/>
        <v>0.001</v>
      </c>
      <c r="N353" s="10">
        <f t="shared" si="56"/>
        <v>4.8972491909385125</v>
      </c>
      <c r="O353" s="10">
        <f t="shared" si="57"/>
        <v>-3.8972491909385125</v>
      </c>
      <c r="P353" s="54">
        <f t="shared" si="58"/>
        <v>0.003148148148142127</v>
      </c>
    </row>
    <row r="354" spans="1:16" ht="12.75">
      <c r="A354" s="38">
        <f t="shared" si="59"/>
        <v>344</v>
      </c>
      <c r="B354" s="25"/>
      <c r="C354" s="25"/>
      <c r="D354" s="25"/>
      <c r="E354" s="25"/>
      <c r="G354" s="69">
        <f t="shared" si="60"/>
        <v>0</v>
      </c>
      <c r="H354" s="69">
        <f t="shared" si="61"/>
        <v>0</v>
      </c>
      <c r="I354" s="69">
        <f t="shared" si="62"/>
        <v>0</v>
      </c>
      <c r="J354" s="77">
        <f t="shared" si="63"/>
        <v>0</v>
      </c>
      <c r="K354" s="54">
        <f t="shared" si="64"/>
        <v>0.003148148148142127</v>
      </c>
      <c r="L354" s="78">
        <f t="shared" si="65"/>
        <v>0.001</v>
      </c>
      <c r="N354" s="10">
        <f t="shared" si="56"/>
        <v>4.8972491909385125</v>
      </c>
      <c r="O354" s="10">
        <f t="shared" si="57"/>
        <v>-3.8972491909385125</v>
      </c>
      <c r="P354" s="54">
        <f t="shared" si="58"/>
        <v>0.003148148148142127</v>
      </c>
    </row>
    <row r="355" spans="1:16" ht="12.75">
      <c r="A355" s="38">
        <f t="shared" si="59"/>
        <v>345</v>
      </c>
      <c r="B355" s="25"/>
      <c r="C355" s="25"/>
      <c r="D355" s="25"/>
      <c r="E355" s="25"/>
      <c r="G355" s="69">
        <f t="shared" si="60"/>
        <v>0</v>
      </c>
      <c r="H355" s="69">
        <f t="shared" si="61"/>
        <v>0</v>
      </c>
      <c r="I355" s="69">
        <f t="shared" si="62"/>
        <v>0</v>
      </c>
      <c r="J355" s="77">
        <f t="shared" si="63"/>
        <v>0</v>
      </c>
      <c r="K355" s="54">
        <f t="shared" si="64"/>
        <v>0.003148148148142127</v>
      </c>
      <c r="L355" s="78">
        <f t="shared" si="65"/>
        <v>0.001</v>
      </c>
      <c r="N355" s="10">
        <f t="shared" si="56"/>
        <v>4.8972491909385125</v>
      </c>
      <c r="O355" s="10">
        <f t="shared" si="57"/>
        <v>-3.8972491909385125</v>
      </c>
      <c r="P355" s="54">
        <f t="shared" si="58"/>
        <v>0.003148148148142127</v>
      </c>
    </row>
    <row r="356" spans="1:16" ht="12.75">
      <c r="A356" s="38">
        <f t="shared" si="59"/>
        <v>346</v>
      </c>
      <c r="B356" s="25"/>
      <c r="C356" s="25"/>
      <c r="D356" s="25"/>
      <c r="E356" s="25"/>
      <c r="G356" s="69">
        <f t="shared" si="60"/>
        <v>0</v>
      </c>
      <c r="H356" s="69">
        <f t="shared" si="61"/>
        <v>0</v>
      </c>
      <c r="I356" s="69">
        <f t="shared" si="62"/>
        <v>0</v>
      </c>
      <c r="J356" s="77">
        <f t="shared" si="63"/>
        <v>0</v>
      </c>
      <c r="K356" s="54">
        <f t="shared" si="64"/>
        <v>0.003148148148142127</v>
      </c>
      <c r="L356" s="78">
        <f t="shared" si="65"/>
        <v>0.001</v>
      </c>
      <c r="N356" s="10">
        <f t="shared" si="56"/>
        <v>4.8972491909385125</v>
      </c>
      <c r="O356" s="10">
        <f t="shared" si="57"/>
        <v>-3.8972491909385125</v>
      </c>
      <c r="P356" s="54">
        <f t="shared" si="58"/>
        <v>0.003148148148142127</v>
      </c>
    </row>
    <row r="357" spans="1:16" ht="12.75">
      <c r="A357" s="38">
        <f t="shared" si="59"/>
        <v>347</v>
      </c>
      <c r="B357" s="25"/>
      <c r="C357" s="25"/>
      <c r="D357" s="25"/>
      <c r="E357" s="25"/>
      <c r="G357" s="69">
        <f t="shared" si="60"/>
        <v>0</v>
      </c>
      <c r="H357" s="69">
        <f t="shared" si="61"/>
        <v>0</v>
      </c>
      <c r="I357" s="69">
        <f t="shared" si="62"/>
        <v>0</v>
      </c>
      <c r="J357" s="77">
        <f t="shared" si="63"/>
        <v>0</v>
      </c>
      <c r="K357" s="54">
        <f t="shared" si="64"/>
        <v>0.003148148148142127</v>
      </c>
      <c r="L357" s="78">
        <f t="shared" si="65"/>
        <v>0.001</v>
      </c>
      <c r="N357" s="10">
        <f t="shared" si="56"/>
        <v>4.8972491909385125</v>
      </c>
      <c r="O357" s="10">
        <f t="shared" si="57"/>
        <v>-3.8972491909385125</v>
      </c>
      <c r="P357" s="54">
        <f t="shared" si="58"/>
        <v>0.003148148148142127</v>
      </c>
    </row>
    <row r="358" spans="1:16" ht="12.75">
      <c r="A358" s="38">
        <f t="shared" si="59"/>
        <v>348</v>
      </c>
      <c r="B358" s="25"/>
      <c r="C358" s="25"/>
      <c r="D358" s="25"/>
      <c r="E358" s="25"/>
      <c r="G358" s="69">
        <f t="shared" si="60"/>
        <v>0</v>
      </c>
      <c r="H358" s="69">
        <f t="shared" si="61"/>
        <v>0</v>
      </c>
      <c r="I358" s="69">
        <f t="shared" si="62"/>
        <v>0</v>
      </c>
      <c r="J358" s="77">
        <f t="shared" si="63"/>
        <v>0</v>
      </c>
      <c r="K358" s="54">
        <f t="shared" si="64"/>
        <v>0.003148148148142127</v>
      </c>
      <c r="L358" s="78">
        <f t="shared" si="65"/>
        <v>0.001</v>
      </c>
      <c r="N358" s="10">
        <f t="shared" si="56"/>
        <v>4.8972491909385125</v>
      </c>
      <c r="O358" s="10">
        <f t="shared" si="57"/>
        <v>-3.8972491909385125</v>
      </c>
      <c r="P358" s="54">
        <f t="shared" si="58"/>
        <v>0.003148148148142127</v>
      </c>
    </row>
    <row r="359" spans="1:16" ht="12.75">
      <c r="A359" s="38">
        <f t="shared" si="59"/>
        <v>349</v>
      </c>
      <c r="B359" s="25"/>
      <c r="C359" s="25"/>
      <c r="D359" s="25"/>
      <c r="E359" s="25"/>
      <c r="G359" s="69">
        <f t="shared" si="60"/>
        <v>0</v>
      </c>
      <c r="H359" s="69">
        <f t="shared" si="61"/>
        <v>0</v>
      </c>
      <c r="I359" s="69">
        <f t="shared" si="62"/>
        <v>0</v>
      </c>
      <c r="J359" s="77">
        <f t="shared" si="63"/>
        <v>0</v>
      </c>
      <c r="K359" s="54">
        <f t="shared" si="64"/>
        <v>0.003148148148142127</v>
      </c>
      <c r="L359" s="78">
        <f t="shared" si="65"/>
        <v>0.001</v>
      </c>
      <c r="N359" s="10">
        <f t="shared" si="56"/>
        <v>4.8972491909385125</v>
      </c>
      <c r="O359" s="10">
        <f t="shared" si="57"/>
        <v>-3.8972491909385125</v>
      </c>
      <c r="P359" s="54">
        <f t="shared" si="58"/>
        <v>0.003148148148142127</v>
      </c>
    </row>
    <row r="360" spans="1:16" ht="12.75">
      <c r="A360" s="38">
        <f t="shared" si="59"/>
        <v>350</v>
      </c>
      <c r="B360" s="25"/>
      <c r="C360" s="25"/>
      <c r="D360" s="25"/>
      <c r="E360" s="25"/>
      <c r="G360" s="69">
        <f t="shared" si="60"/>
        <v>0</v>
      </c>
      <c r="H360" s="69">
        <f t="shared" si="61"/>
        <v>0</v>
      </c>
      <c r="I360" s="69">
        <f t="shared" si="62"/>
        <v>0</v>
      </c>
      <c r="J360" s="77">
        <f t="shared" si="63"/>
        <v>0</v>
      </c>
      <c r="K360" s="54">
        <f t="shared" si="64"/>
        <v>0.003148148148142127</v>
      </c>
      <c r="L360" s="78">
        <f t="shared" si="65"/>
        <v>0.001</v>
      </c>
      <c r="N360" s="10">
        <f t="shared" si="56"/>
        <v>4.8972491909385125</v>
      </c>
      <c r="O360" s="10">
        <f t="shared" si="57"/>
        <v>-3.8972491909385125</v>
      </c>
      <c r="P360" s="54">
        <f t="shared" si="58"/>
        <v>0.003148148148142127</v>
      </c>
    </row>
    <row r="361" spans="1:16" ht="12.75">
      <c r="A361" s="38">
        <f t="shared" si="59"/>
        <v>351</v>
      </c>
      <c r="B361" s="25"/>
      <c r="C361" s="25"/>
      <c r="D361" s="25"/>
      <c r="E361" s="25"/>
      <c r="G361" s="69">
        <f t="shared" si="60"/>
        <v>0</v>
      </c>
      <c r="H361" s="69">
        <f t="shared" si="61"/>
        <v>0</v>
      </c>
      <c r="I361" s="69">
        <f t="shared" si="62"/>
        <v>0</v>
      </c>
      <c r="J361" s="77">
        <f t="shared" si="63"/>
        <v>0</v>
      </c>
      <c r="K361" s="54">
        <f t="shared" si="64"/>
        <v>0.003148148148142127</v>
      </c>
      <c r="L361" s="78">
        <f t="shared" si="65"/>
        <v>0.001</v>
      </c>
      <c r="N361" s="10">
        <f t="shared" si="56"/>
        <v>4.8972491909385125</v>
      </c>
      <c r="O361" s="10">
        <f t="shared" si="57"/>
        <v>-3.8972491909385125</v>
      </c>
      <c r="P361" s="54">
        <f t="shared" si="58"/>
        <v>0.003148148148142127</v>
      </c>
    </row>
    <row r="362" spans="1:16" ht="12.75">
      <c r="A362" s="38">
        <f t="shared" si="59"/>
        <v>352</v>
      </c>
      <c r="B362" s="25"/>
      <c r="C362" s="25"/>
      <c r="D362" s="25"/>
      <c r="E362" s="25"/>
      <c r="G362" s="69">
        <f t="shared" si="60"/>
        <v>0</v>
      </c>
      <c r="H362" s="69">
        <f t="shared" si="61"/>
        <v>0</v>
      </c>
      <c r="I362" s="69">
        <f t="shared" si="62"/>
        <v>0</v>
      </c>
      <c r="J362" s="77">
        <f t="shared" si="63"/>
        <v>0</v>
      </c>
      <c r="K362" s="54">
        <f t="shared" si="64"/>
        <v>0.003148148148142127</v>
      </c>
      <c r="L362" s="78">
        <f t="shared" si="65"/>
        <v>0.001</v>
      </c>
      <c r="N362" s="10">
        <f t="shared" si="56"/>
        <v>4.8972491909385125</v>
      </c>
      <c r="O362" s="10">
        <f t="shared" si="57"/>
        <v>-3.8972491909385125</v>
      </c>
      <c r="P362" s="54">
        <f t="shared" si="58"/>
        <v>0.003148148148142127</v>
      </c>
    </row>
    <row r="363" spans="1:16" ht="12.75">
      <c r="A363" s="38">
        <f t="shared" si="59"/>
        <v>353</v>
      </c>
      <c r="B363" s="25"/>
      <c r="C363" s="25"/>
      <c r="D363" s="25"/>
      <c r="E363" s="25"/>
      <c r="G363" s="69">
        <f t="shared" si="60"/>
        <v>0</v>
      </c>
      <c r="H363" s="69">
        <f t="shared" si="61"/>
        <v>0</v>
      </c>
      <c r="I363" s="69">
        <f t="shared" si="62"/>
        <v>0</v>
      </c>
      <c r="J363" s="77">
        <f t="shared" si="63"/>
        <v>0</v>
      </c>
      <c r="K363" s="54">
        <f t="shared" si="64"/>
        <v>0.003148148148142127</v>
      </c>
      <c r="L363" s="78">
        <f t="shared" si="65"/>
        <v>0.001</v>
      </c>
      <c r="N363" s="10">
        <f t="shared" si="56"/>
        <v>4.8972491909385125</v>
      </c>
      <c r="O363" s="10">
        <f t="shared" si="57"/>
        <v>-3.8972491909385125</v>
      </c>
      <c r="P363" s="54">
        <f t="shared" si="58"/>
        <v>0.003148148148142127</v>
      </c>
    </row>
    <row r="364" spans="1:16" ht="12.75">
      <c r="A364" s="38">
        <f t="shared" si="59"/>
        <v>354</v>
      </c>
      <c r="B364" s="25"/>
      <c r="C364" s="25"/>
      <c r="D364" s="25"/>
      <c r="E364" s="25"/>
      <c r="G364" s="69">
        <f t="shared" si="60"/>
        <v>0</v>
      </c>
      <c r="H364" s="69">
        <f t="shared" si="61"/>
        <v>0</v>
      </c>
      <c r="I364" s="69">
        <f t="shared" si="62"/>
        <v>0</v>
      </c>
      <c r="J364" s="77">
        <f t="shared" si="63"/>
        <v>0</v>
      </c>
      <c r="K364" s="54">
        <f t="shared" si="64"/>
        <v>0.003148148148142127</v>
      </c>
      <c r="L364" s="78">
        <f t="shared" si="65"/>
        <v>0.001</v>
      </c>
      <c r="N364" s="10">
        <f t="shared" si="56"/>
        <v>4.8972491909385125</v>
      </c>
      <c r="O364" s="10">
        <f t="shared" si="57"/>
        <v>-3.8972491909385125</v>
      </c>
      <c r="P364" s="54">
        <f t="shared" si="58"/>
        <v>0.003148148148142127</v>
      </c>
    </row>
    <row r="365" spans="1:16" ht="12.75">
      <c r="A365" s="38">
        <f t="shared" si="59"/>
        <v>355</v>
      </c>
      <c r="B365" s="25"/>
      <c r="C365" s="25"/>
      <c r="D365" s="25"/>
      <c r="E365" s="25"/>
      <c r="G365" s="69">
        <f t="shared" si="60"/>
        <v>0</v>
      </c>
      <c r="H365" s="69">
        <f t="shared" si="61"/>
        <v>0</v>
      </c>
      <c r="I365" s="69">
        <f t="shared" si="62"/>
        <v>0</v>
      </c>
      <c r="J365" s="77">
        <f t="shared" si="63"/>
        <v>0</v>
      </c>
      <c r="K365" s="54">
        <f t="shared" si="64"/>
        <v>0.003148148148142127</v>
      </c>
      <c r="L365" s="78">
        <f t="shared" si="65"/>
        <v>0.001</v>
      </c>
      <c r="N365" s="10">
        <f t="shared" si="56"/>
        <v>4.8972491909385125</v>
      </c>
      <c r="O365" s="10">
        <f t="shared" si="57"/>
        <v>-3.8972491909385125</v>
      </c>
      <c r="P365" s="54">
        <f t="shared" si="58"/>
        <v>0.003148148148142127</v>
      </c>
    </row>
    <row r="366" spans="1:16" ht="12.75">
      <c r="A366" s="38">
        <f t="shared" si="59"/>
        <v>356</v>
      </c>
      <c r="B366" s="25"/>
      <c r="C366" s="25"/>
      <c r="D366" s="25"/>
      <c r="E366" s="25"/>
      <c r="G366" s="69">
        <f t="shared" si="60"/>
        <v>0</v>
      </c>
      <c r="H366" s="69">
        <f t="shared" si="61"/>
        <v>0</v>
      </c>
      <c r="I366" s="69">
        <f t="shared" si="62"/>
        <v>0</v>
      </c>
      <c r="J366" s="77">
        <f t="shared" si="63"/>
        <v>0</v>
      </c>
      <c r="K366" s="54">
        <f t="shared" si="64"/>
        <v>0.003148148148142127</v>
      </c>
      <c r="L366" s="78">
        <f t="shared" si="65"/>
        <v>0.001</v>
      </c>
      <c r="N366" s="10">
        <f t="shared" si="56"/>
        <v>4.8972491909385125</v>
      </c>
      <c r="O366" s="10">
        <f t="shared" si="57"/>
        <v>-3.8972491909385125</v>
      </c>
      <c r="P366" s="54">
        <f t="shared" si="58"/>
        <v>0.003148148148142127</v>
      </c>
    </row>
    <row r="367" spans="1:16" ht="12.75">
      <c r="A367" s="38">
        <f t="shared" si="59"/>
        <v>357</v>
      </c>
      <c r="B367" s="25"/>
      <c r="C367" s="25"/>
      <c r="D367" s="25"/>
      <c r="E367" s="25"/>
      <c r="G367" s="69">
        <f t="shared" si="60"/>
        <v>0</v>
      </c>
      <c r="H367" s="69">
        <f t="shared" si="61"/>
        <v>0</v>
      </c>
      <c r="I367" s="69">
        <f t="shared" si="62"/>
        <v>0</v>
      </c>
      <c r="J367" s="77">
        <f t="shared" si="63"/>
        <v>0</v>
      </c>
      <c r="K367" s="54">
        <f t="shared" si="64"/>
        <v>0.003148148148142127</v>
      </c>
      <c r="L367" s="78">
        <f t="shared" si="65"/>
        <v>0.001</v>
      </c>
      <c r="N367" s="10">
        <f t="shared" si="56"/>
        <v>4.8972491909385125</v>
      </c>
      <c r="O367" s="10">
        <f t="shared" si="57"/>
        <v>-3.8972491909385125</v>
      </c>
      <c r="P367" s="54">
        <f t="shared" si="58"/>
        <v>0.003148148148142127</v>
      </c>
    </row>
    <row r="368" spans="1:16" ht="12.75">
      <c r="A368" s="38">
        <f t="shared" si="59"/>
        <v>358</v>
      </c>
      <c r="B368" s="25"/>
      <c r="C368" s="25"/>
      <c r="D368" s="25"/>
      <c r="E368" s="25"/>
      <c r="G368" s="69">
        <f t="shared" si="60"/>
        <v>0</v>
      </c>
      <c r="H368" s="69">
        <f t="shared" si="61"/>
        <v>0</v>
      </c>
      <c r="I368" s="69">
        <f t="shared" si="62"/>
        <v>0</v>
      </c>
      <c r="J368" s="77">
        <f t="shared" si="63"/>
        <v>0</v>
      </c>
      <c r="K368" s="54">
        <f t="shared" si="64"/>
        <v>0.003148148148142127</v>
      </c>
      <c r="L368" s="78">
        <f t="shared" si="65"/>
        <v>0.001</v>
      </c>
      <c r="N368" s="10">
        <f t="shared" si="56"/>
        <v>4.8972491909385125</v>
      </c>
      <c r="O368" s="10">
        <f t="shared" si="57"/>
        <v>-3.8972491909385125</v>
      </c>
      <c r="P368" s="54">
        <f t="shared" si="58"/>
        <v>0.003148148148142127</v>
      </c>
    </row>
    <row r="369" spans="1:16" ht="12.75">
      <c r="A369" s="38">
        <f t="shared" si="59"/>
        <v>359</v>
      </c>
      <c r="B369" s="25"/>
      <c r="C369" s="25"/>
      <c r="D369" s="25"/>
      <c r="E369" s="25"/>
      <c r="G369" s="69">
        <f t="shared" si="60"/>
        <v>0</v>
      </c>
      <c r="H369" s="69">
        <f t="shared" si="61"/>
        <v>0</v>
      </c>
      <c r="I369" s="69">
        <f t="shared" si="62"/>
        <v>0</v>
      </c>
      <c r="J369" s="77">
        <f t="shared" si="63"/>
        <v>0</v>
      </c>
      <c r="K369" s="54">
        <f t="shared" si="64"/>
        <v>0.003148148148142127</v>
      </c>
      <c r="L369" s="78">
        <f t="shared" si="65"/>
        <v>0.001</v>
      </c>
      <c r="N369" s="10">
        <f t="shared" si="56"/>
        <v>4.8972491909385125</v>
      </c>
      <c r="O369" s="10">
        <f t="shared" si="57"/>
        <v>-3.8972491909385125</v>
      </c>
      <c r="P369" s="54">
        <f t="shared" si="58"/>
        <v>0.003148148148142127</v>
      </c>
    </row>
    <row r="370" spans="1:16" ht="12.75">
      <c r="A370" s="38">
        <f t="shared" si="59"/>
        <v>360</v>
      </c>
      <c r="B370" s="25"/>
      <c r="C370" s="25"/>
      <c r="D370" s="25"/>
      <c r="E370" s="25"/>
      <c r="G370" s="69">
        <f t="shared" si="60"/>
        <v>0</v>
      </c>
      <c r="H370" s="69">
        <f t="shared" si="61"/>
        <v>0</v>
      </c>
      <c r="I370" s="69">
        <f t="shared" si="62"/>
        <v>0</v>
      </c>
      <c r="J370" s="77">
        <f t="shared" si="63"/>
        <v>0</v>
      </c>
      <c r="K370" s="54">
        <f t="shared" si="64"/>
        <v>0.003148148148142127</v>
      </c>
      <c r="L370" s="78">
        <f t="shared" si="65"/>
        <v>0.001</v>
      </c>
      <c r="N370" s="10">
        <f t="shared" si="56"/>
        <v>4.8972491909385125</v>
      </c>
      <c r="O370" s="10">
        <f t="shared" si="57"/>
        <v>-3.8972491909385125</v>
      </c>
      <c r="P370" s="54">
        <f t="shared" si="58"/>
        <v>0.003148148148142127</v>
      </c>
    </row>
    <row r="371" spans="1:16" ht="12.75">
      <c r="A371" s="38">
        <f t="shared" si="59"/>
        <v>361</v>
      </c>
      <c r="B371" s="25"/>
      <c r="C371" s="25"/>
      <c r="D371" s="25"/>
      <c r="E371" s="25"/>
      <c r="G371" s="69">
        <f t="shared" si="60"/>
        <v>0</v>
      </c>
      <c r="H371" s="69">
        <f t="shared" si="61"/>
        <v>0</v>
      </c>
      <c r="I371" s="69">
        <f t="shared" si="62"/>
        <v>0</v>
      </c>
      <c r="J371" s="77">
        <f t="shared" si="63"/>
        <v>0</v>
      </c>
      <c r="K371" s="54">
        <f t="shared" si="64"/>
        <v>0.003148148148142127</v>
      </c>
      <c r="L371" s="78">
        <f t="shared" si="65"/>
        <v>0.001</v>
      </c>
      <c r="N371" s="10">
        <f t="shared" si="56"/>
        <v>4.8972491909385125</v>
      </c>
      <c r="O371" s="10">
        <f t="shared" si="57"/>
        <v>-3.8972491909385125</v>
      </c>
      <c r="P371" s="54">
        <f t="shared" si="58"/>
        <v>0.003148148148142127</v>
      </c>
    </row>
    <row r="372" spans="1:16" ht="12.75">
      <c r="A372" s="38">
        <f t="shared" si="59"/>
        <v>362</v>
      </c>
      <c r="B372" s="25"/>
      <c r="C372" s="25"/>
      <c r="D372" s="25"/>
      <c r="E372" s="25"/>
      <c r="G372" s="69">
        <f t="shared" si="60"/>
        <v>0</v>
      </c>
      <c r="H372" s="69">
        <f t="shared" si="61"/>
        <v>0</v>
      </c>
      <c r="I372" s="69">
        <f t="shared" si="62"/>
        <v>0</v>
      </c>
      <c r="J372" s="77">
        <f t="shared" si="63"/>
        <v>0</v>
      </c>
      <c r="K372" s="54">
        <f t="shared" si="64"/>
        <v>0.003148148148142127</v>
      </c>
      <c r="L372" s="78">
        <f t="shared" si="65"/>
        <v>0.001</v>
      </c>
      <c r="N372" s="10">
        <f t="shared" si="56"/>
        <v>4.8972491909385125</v>
      </c>
      <c r="O372" s="10">
        <f t="shared" si="57"/>
        <v>-3.8972491909385125</v>
      </c>
      <c r="P372" s="54">
        <f t="shared" si="58"/>
        <v>0.003148148148142127</v>
      </c>
    </row>
    <row r="373" spans="1:16" ht="12.75">
      <c r="A373" s="38">
        <f t="shared" si="59"/>
        <v>363</v>
      </c>
      <c r="B373" s="25"/>
      <c r="C373" s="25"/>
      <c r="D373" s="25"/>
      <c r="E373" s="25"/>
      <c r="G373" s="69">
        <f t="shared" si="60"/>
        <v>0</v>
      </c>
      <c r="H373" s="69">
        <f t="shared" si="61"/>
        <v>0</v>
      </c>
      <c r="I373" s="69">
        <f t="shared" si="62"/>
        <v>0</v>
      </c>
      <c r="J373" s="77">
        <f t="shared" si="63"/>
        <v>0</v>
      </c>
      <c r="K373" s="54">
        <f t="shared" si="64"/>
        <v>0.003148148148142127</v>
      </c>
      <c r="L373" s="78">
        <f t="shared" si="65"/>
        <v>0.001</v>
      </c>
      <c r="N373" s="10">
        <f t="shared" si="56"/>
        <v>4.8972491909385125</v>
      </c>
      <c r="O373" s="10">
        <f t="shared" si="57"/>
        <v>-3.8972491909385125</v>
      </c>
      <c r="P373" s="54">
        <f t="shared" si="58"/>
        <v>0.003148148148142127</v>
      </c>
    </row>
    <row r="374" spans="1:16" ht="12.75">
      <c r="A374" s="38">
        <f t="shared" si="59"/>
        <v>364</v>
      </c>
      <c r="B374" s="25"/>
      <c r="C374" s="25"/>
      <c r="D374" s="25"/>
      <c r="E374" s="25"/>
      <c r="G374" s="69">
        <f t="shared" si="60"/>
        <v>0</v>
      </c>
      <c r="H374" s="69">
        <f t="shared" si="61"/>
        <v>0</v>
      </c>
      <c r="I374" s="69">
        <f t="shared" si="62"/>
        <v>0</v>
      </c>
      <c r="J374" s="77">
        <f t="shared" si="63"/>
        <v>0</v>
      </c>
      <c r="K374" s="54">
        <f t="shared" si="64"/>
        <v>0.003148148148142127</v>
      </c>
      <c r="L374" s="78">
        <f t="shared" si="65"/>
        <v>0.001</v>
      </c>
      <c r="N374" s="10">
        <f t="shared" si="56"/>
        <v>4.8972491909385125</v>
      </c>
      <c r="O374" s="10">
        <f t="shared" si="57"/>
        <v>-3.8972491909385125</v>
      </c>
      <c r="P374" s="54">
        <f t="shared" si="58"/>
        <v>0.003148148148142127</v>
      </c>
    </row>
    <row r="375" spans="1:16" ht="12.75">
      <c r="A375" s="38">
        <f t="shared" si="59"/>
        <v>365</v>
      </c>
      <c r="B375" s="25"/>
      <c r="C375" s="25"/>
      <c r="D375" s="25"/>
      <c r="E375" s="25"/>
      <c r="G375" s="69">
        <f t="shared" si="60"/>
        <v>0</v>
      </c>
      <c r="H375" s="69">
        <f t="shared" si="61"/>
        <v>0</v>
      </c>
      <c r="I375" s="69">
        <f t="shared" si="62"/>
        <v>0</v>
      </c>
      <c r="J375" s="77">
        <f t="shared" si="63"/>
        <v>0</v>
      </c>
      <c r="K375" s="54">
        <f t="shared" si="64"/>
        <v>0.003148148148142127</v>
      </c>
      <c r="L375" s="78">
        <f t="shared" si="65"/>
        <v>0.001</v>
      </c>
      <c r="N375" s="10">
        <f t="shared" si="56"/>
        <v>4.8972491909385125</v>
      </c>
      <c r="O375" s="10">
        <f t="shared" si="57"/>
        <v>-3.8972491909385125</v>
      </c>
      <c r="P375" s="54">
        <f t="shared" si="58"/>
        <v>0.003148148148142127</v>
      </c>
    </row>
    <row r="376" spans="1:16" ht="12.75">
      <c r="A376" s="38">
        <f t="shared" si="59"/>
        <v>366</v>
      </c>
      <c r="B376" s="25"/>
      <c r="C376" s="25"/>
      <c r="D376" s="25"/>
      <c r="E376" s="25"/>
      <c r="G376" s="69">
        <f t="shared" si="60"/>
        <v>0</v>
      </c>
      <c r="H376" s="69">
        <f t="shared" si="61"/>
        <v>0</v>
      </c>
      <c r="I376" s="69">
        <f t="shared" si="62"/>
        <v>0</v>
      </c>
      <c r="J376" s="77">
        <f t="shared" si="63"/>
        <v>0</v>
      </c>
      <c r="K376" s="54">
        <f t="shared" si="64"/>
        <v>0.003148148148142127</v>
      </c>
      <c r="L376" s="78">
        <f t="shared" si="65"/>
        <v>0.001</v>
      </c>
      <c r="N376" s="10">
        <f t="shared" si="56"/>
        <v>4.8972491909385125</v>
      </c>
      <c r="O376" s="10">
        <f t="shared" si="57"/>
        <v>-3.8972491909385125</v>
      </c>
      <c r="P376" s="54">
        <f t="shared" si="58"/>
        <v>0.003148148148142127</v>
      </c>
    </row>
    <row r="377" spans="1:16" ht="12.75">
      <c r="A377" s="38">
        <f t="shared" si="59"/>
        <v>367</v>
      </c>
      <c r="B377" s="25"/>
      <c r="C377" s="25"/>
      <c r="D377" s="25"/>
      <c r="E377" s="25"/>
      <c r="G377" s="69">
        <f t="shared" si="60"/>
        <v>0</v>
      </c>
      <c r="H377" s="69">
        <f t="shared" si="61"/>
        <v>0</v>
      </c>
      <c r="I377" s="69">
        <f t="shared" si="62"/>
        <v>0</v>
      </c>
      <c r="J377" s="77">
        <f t="shared" si="63"/>
        <v>0</v>
      </c>
      <c r="K377" s="54">
        <f t="shared" si="64"/>
        <v>0.003148148148142127</v>
      </c>
      <c r="L377" s="78">
        <f t="shared" si="65"/>
        <v>0.001</v>
      </c>
      <c r="N377" s="10">
        <f t="shared" si="56"/>
        <v>4.8972491909385125</v>
      </c>
      <c r="O377" s="10">
        <f t="shared" si="57"/>
        <v>-3.8972491909385125</v>
      </c>
      <c r="P377" s="54">
        <f t="shared" si="58"/>
        <v>0.003148148148142127</v>
      </c>
    </row>
    <row r="378" spans="1:16" ht="12.75">
      <c r="A378" s="38">
        <f t="shared" si="59"/>
        <v>368</v>
      </c>
      <c r="B378" s="25"/>
      <c r="C378" s="25"/>
      <c r="D378" s="25"/>
      <c r="E378" s="25"/>
      <c r="G378" s="69">
        <f t="shared" si="60"/>
        <v>0</v>
      </c>
      <c r="H378" s="69">
        <f t="shared" si="61"/>
        <v>0</v>
      </c>
      <c r="I378" s="69">
        <f t="shared" si="62"/>
        <v>0</v>
      </c>
      <c r="J378" s="77">
        <f t="shared" si="63"/>
        <v>0</v>
      </c>
      <c r="K378" s="54">
        <f t="shared" si="64"/>
        <v>0.003148148148142127</v>
      </c>
      <c r="L378" s="78">
        <f t="shared" si="65"/>
        <v>0.001</v>
      </c>
      <c r="N378" s="10">
        <f t="shared" si="56"/>
        <v>4.8972491909385125</v>
      </c>
      <c r="O378" s="10">
        <f t="shared" si="57"/>
        <v>-3.8972491909385125</v>
      </c>
      <c r="P378" s="54">
        <f t="shared" si="58"/>
        <v>0.003148148148142127</v>
      </c>
    </row>
    <row r="379" spans="1:16" ht="12.75">
      <c r="A379" s="38">
        <f t="shared" si="59"/>
        <v>369</v>
      </c>
      <c r="B379" s="25"/>
      <c r="C379" s="25"/>
      <c r="D379" s="25"/>
      <c r="E379" s="25"/>
      <c r="G379" s="69">
        <f t="shared" si="60"/>
        <v>0</v>
      </c>
      <c r="H379" s="69">
        <f t="shared" si="61"/>
        <v>0</v>
      </c>
      <c r="I379" s="69">
        <f t="shared" si="62"/>
        <v>0</v>
      </c>
      <c r="J379" s="77">
        <f t="shared" si="63"/>
        <v>0</v>
      </c>
      <c r="K379" s="54">
        <f t="shared" si="64"/>
        <v>0.003148148148142127</v>
      </c>
      <c r="L379" s="78">
        <f t="shared" si="65"/>
        <v>0.001</v>
      </c>
      <c r="N379" s="10">
        <f t="shared" si="56"/>
        <v>4.8972491909385125</v>
      </c>
      <c r="O379" s="10">
        <f t="shared" si="57"/>
        <v>-3.8972491909385125</v>
      </c>
      <c r="P379" s="54">
        <f t="shared" si="58"/>
        <v>0.003148148148142127</v>
      </c>
    </row>
    <row r="380" spans="1:16" ht="12.75">
      <c r="A380" s="38">
        <f t="shared" si="59"/>
        <v>370</v>
      </c>
      <c r="B380" s="25"/>
      <c r="C380" s="25"/>
      <c r="D380" s="25"/>
      <c r="E380" s="25"/>
      <c r="G380" s="69">
        <f t="shared" si="60"/>
        <v>0</v>
      </c>
      <c r="H380" s="69">
        <f t="shared" si="61"/>
        <v>0</v>
      </c>
      <c r="I380" s="69">
        <f t="shared" si="62"/>
        <v>0</v>
      </c>
      <c r="J380" s="77">
        <f t="shared" si="63"/>
        <v>0</v>
      </c>
      <c r="K380" s="54">
        <f t="shared" si="64"/>
        <v>0.003148148148142127</v>
      </c>
      <c r="L380" s="78">
        <f t="shared" si="65"/>
        <v>0.001</v>
      </c>
      <c r="N380" s="10">
        <f t="shared" si="56"/>
        <v>4.8972491909385125</v>
      </c>
      <c r="O380" s="10">
        <f t="shared" si="57"/>
        <v>-3.8972491909385125</v>
      </c>
      <c r="P380" s="54">
        <f t="shared" si="58"/>
        <v>0.003148148148142127</v>
      </c>
    </row>
    <row r="381" spans="1:16" ht="12.75">
      <c r="A381" s="38">
        <f t="shared" si="59"/>
        <v>371</v>
      </c>
      <c r="B381" s="25"/>
      <c r="C381" s="25"/>
      <c r="D381" s="25"/>
      <c r="E381" s="25"/>
      <c r="G381" s="69">
        <f t="shared" si="60"/>
        <v>0</v>
      </c>
      <c r="H381" s="69">
        <f t="shared" si="61"/>
        <v>0</v>
      </c>
      <c r="I381" s="69">
        <f t="shared" si="62"/>
        <v>0</v>
      </c>
      <c r="J381" s="77">
        <f t="shared" si="63"/>
        <v>0</v>
      </c>
      <c r="K381" s="54">
        <f t="shared" si="64"/>
        <v>0.003148148148142127</v>
      </c>
      <c r="L381" s="78">
        <f t="shared" si="65"/>
        <v>0.001</v>
      </c>
      <c r="N381" s="10">
        <f t="shared" si="56"/>
        <v>4.8972491909385125</v>
      </c>
      <c r="O381" s="10">
        <f t="shared" si="57"/>
        <v>-3.8972491909385125</v>
      </c>
      <c r="P381" s="54">
        <f t="shared" si="58"/>
        <v>0.003148148148142127</v>
      </c>
    </row>
    <row r="382" spans="1:16" ht="12.75">
      <c r="A382" s="38">
        <f t="shared" si="59"/>
        <v>372</v>
      </c>
      <c r="B382" s="25"/>
      <c r="C382" s="25"/>
      <c r="D382" s="25"/>
      <c r="E382" s="25"/>
      <c r="G382" s="69">
        <f t="shared" si="60"/>
        <v>0</v>
      </c>
      <c r="H382" s="69">
        <f t="shared" si="61"/>
        <v>0</v>
      </c>
      <c r="I382" s="69">
        <f t="shared" si="62"/>
        <v>0</v>
      </c>
      <c r="J382" s="77">
        <f t="shared" si="63"/>
        <v>0</v>
      </c>
      <c r="K382" s="54">
        <f t="shared" si="64"/>
        <v>0.003148148148142127</v>
      </c>
      <c r="L382" s="78">
        <f t="shared" si="65"/>
        <v>0.001</v>
      </c>
      <c r="N382" s="10">
        <f t="shared" si="56"/>
        <v>4.8972491909385125</v>
      </c>
      <c r="O382" s="10">
        <f t="shared" si="57"/>
        <v>-3.8972491909385125</v>
      </c>
      <c r="P382" s="54">
        <f t="shared" si="58"/>
        <v>0.003148148148142127</v>
      </c>
    </row>
    <row r="383" spans="1:16" ht="12.75">
      <c r="A383" s="38">
        <f t="shared" si="59"/>
        <v>373</v>
      </c>
      <c r="B383" s="25"/>
      <c r="C383" s="25"/>
      <c r="D383" s="25"/>
      <c r="E383" s="25"/>
      <c r="G383" s="69">
        <f t="shared" si="60"/>
        <v>0</v>
      </c>
      <c r="H383" s="69">
        <f t="shared" si="61"/>
        <v>0</v>
      </c>
      <c r="I383" s="69">
        <f t="shared" si="62"/>
        <v>0</v>
      </c>
      <c r="J383" s="77">
        <f t="shared" si="63"/>
        <v>0</v>
      </c>
      <c r="K383" s="54">
        <f t="shared" si="64"/>
        <v>0.003148148148142127</v>
      </c>
      <c r="L383" s="78">
        <f t="shared" si="65"/>
        <v>0.001</v>
      </c>
      <c r="N383" s="10">
        <f t="shared" si="56"/>
        <v>4.8972491909385125</v>
      </c>
      <c r="O383" s="10">
        <f t="shared" si="57"/>
        <v>-3.8972491909385125</v>
      </c>
      <c r="P383" s="54">
        <f t="shared" si="58"/>
        <v>0.003148148148142127</v>
      </c>
    </row>
    <row r="384" spans="1:16" ht="12.75">
      <c r="A384" s="38">
        <f t="shared" si="59"/>
        <v>374</v>
      </c>
      <c r="B384" s="25"/>
      <c r="C384" s="25"/>
      <c r="D384" s="25"/>
      <c r="E384" s="25"/>
      <c r="G384" s="69">
        <f t="shared" si="60"/>
        <v>0</v>
      </c>
      <c r="H384" s="69">
        <f t="shared" si="61"/>
        <v>0</v>
      </c>
      <c r="I384" s="69">
        <f t="shared" si="62"/>
        <v>0</v>
      </c>
      <c r="J384" s="77">
        <f t="shared" si="63"/>
        <v>0</v>
      </c>
      <c r="K384" s="54">
        <f t="shared" si="64"/>
        <v>0.003148148148142127</v>
      </c>
      <c r="L384" s="78">
        <f t="shared" si="65"/>
        <v>0.001</v>
      </c>
      <c r="N384" s="10">
        <f t="shared" si="56"/>
        <v>4.8972491909385125</v>
      </c>
      <c r="O384" s="10">
        <f t="shared" si="57"/>
        <v>-3.8972491909385125</v>
      </c>
      <c r="P384" s="54">
        <f t="shared" si="58"/>
        <v>0.003148148148142127</v>
      </c>
    </row>
    <row r="385" spans="1:16" ht="12.75">
      <c r="A385" s="38">
        <f t="shared" si="59"/>
        <v>375</v>
      </c>
      <c r="B385" s="25"/>
      <c r="C385" s="25"/>
      <c r="D385" s="25"/>
      <c r="E385" s="25"/>
      <c r="G385" s="69">
        <f t="shared" si="60"/>
        <v>0</v>
      </c>
      <c r="H385" s="69">
        <f t="shared" si="61"/>
        <v>0</v>
      </c>
      <c r="I385" s="69">
        <f t="shared" si="62"/>
        <v>0</v>
      </c>
      <c r="J385" s="77">
        <f t="shared" si="63"/>
        <v>0</v>
      </c>
      <c r="K385" s="54">
        <f t="shared" si="64"/>
        <v>0.003148148148142127</v>
      </c>
      <c r="L385" s="78">
        <f t="shared" si="65"/>
        <v>0.001</v>
      </c>
      <c r="N385" s="10">
        <f t="shared" si="56"/>
        <v>4.8972491909385125</v>
      </c>
      <c r="O385" s="10">
        <f t="shared" si="57"/>
        <v>-3.8972491909385125</v>
      </c>
      <c r="P385" s="54">
        <f t="shared" si="58"/>
        <v>0.003148148148142127</v>
      </c>
    </row>
    <row r="386" spans="1:16" ht="12.75">
      <c r="A386" s="38">
        <f t="shared" si="59"/>
        <v>376</v>
      </c>
      <c r="B386" s="25"/>
      <c r="C386" s="25"/>
      <c r="D386" s="25"/>
      <c r="E386" s="25"/>
      <c r="G386" s="69">
        <f t="shared" si="60"/>
        <v>0</v>
      </c>
      <c r="H386" s="69">
        <f t="shared" si="61"/>
        <v>0</v>
      </c>
      <c r="I386" s="69">
        <f t="shared" si="62"/>
        <v>0</v>
      </c>
      <c r="J386" s="77">
        <f t="shared" si="63"/>
        <v>0</v>
      </c>
      <c r="K386" s="54">
        <f t="shared" si="64"/>
        <v>0.003148148148142127</v>
      </c>
      <c r="L386" s="78">
        <f t="shared" si="65"/>
        <v>0.001</v>
      </c>
      <c r="N386" s="10">
        <f t="shared" si="56"/>
        <v>4.8972491909385125</v>
      </c>
      <c r="O386" s="10">
        <f t="shared" si="57"/>
        <v>-3.8972491909385125</v>
      </c>
      <c r="P386" s="54">
        <f t="shared" si="58"/>
        <v>0.003148148148142127</v>
      </c>
    </row>
    <row r="387" spans="1:16" ht="12.75">
      <c r="A387" s="38">
        <f t="shared" si="59"/>
        <v>377</v>
      </c>
      <c r="B387" s="25"/>
      <c r="C387" s="25"/>
      <c r="D387" s="25"/>
      <c r="E387" s="25"/>
      <c r="G387" s="69">
        <f t="shared" si="60"/>
        <v>0</v>
      </c>
      <c r="H387" s="69">
        <f t="shared" si="61"/>
        <v>0</v>
      </c>
      <c r="I387" s="69">
        <f t="shared" si="62"/>
        <v>0</v>
      </c>
      <c r="J387" s="77">
        <f t="shared" si="63"/>
        <v>0</v>
      </c>
      <c r="K387" s="54">
        <f t="shared" si="64"/>
        <v>0.003148148148142127</v>
      </c>
      <c r="L387" s="78">
        <f t="shared" si="65"/>
        <v>0.001</v>
      </c>
      <c r="N387" s="10">
        <f t="shared" si="56"/>
        <v>4.8972491909385125</v>
      </c>
      <c r="O387" s="10">
        <f t="shared" si="57"/>
        <v>-3.8972491909385125</v>
      </c>
      <c r="P387" s="54">
        <f t="shared" si="58"/>
        <v>0.003148148148142127</v>
      </c>
    </row>
    <row r="388" spans="1:16" ht="12.75">
      <c r="A388" s="38">
        <f t="shared" si="59"/>
        <v>378</v>
      </c>
      <c r="B388" s="25"/>
      <c r="C388" s="25"/>
      <c r="D388" s="25"/>
      <c r="E388" s="25"/>
      <c r="G388" s="69">
        <f t="shared" si="60"/>
        <v>0</v>
      </c>
      <c r="H388" s="69">
        <f t="shared" si="61"/>
        <v>0</v>
      </c>
      <c r="I388" s="69">
        <f t="shared" si="62"/>
        <v>0</v>
      </c>
      <c r="J388" s="77">
        <f t="shared" si="63"/>
        <v>0</v>
      </c>
      <c r="K388" s="54">
        <f t="shared" si="64"/>
        <v>0.003148148148142127</v>
      </c>
      <c r="L388" s="78">
        <f t="shared" si="65"/>
        <v>0.001</v>
      </c>
      <c r="N388" s="10">
        <f t="shared" si="56"/>
        <v>4.8972491909385125</v>
      </c>
      <c r="O388" s="10">
        <f t="shared" si="57"/>
        <v>-3.8972491909385125</v>
      </c>
      <c r="P388" s="54">
        <f t="shared" si="58"/>
        <v>0.003148148148142127</v>
      </c>
    </row>
    <row r="389" spans="1:16" ht="12.75">
      <c r="A389" s="38">
        <f t="shared" si="59"/>
        <v>379</v>
      </c>
      <c r="B389" s="25"/>
      <c r="C389" s="25"/>
      <c r="D389" s="25"/>
      <c r="E389" s="25"/>
      <c r="G389" s="69">
        <f t="shared" si="60"/>
        <v>0</v>
      </c>
      <c r="H389" s="69">
        <f t="shared" si="61"/>
        <v>0</v>
      </c>
      <c r="I389" s="69">
        <f t="shared" si="62"/>
        <v>0</v>
      </c>
      <c r="J389" s="77">
        <f t="shared" si="63"/>
        <v>0</v>
      </c>
      <c r="K389" s="54">
        <f t="shared" si="64"/>
        <v>0.003148148148142127</v>
      </c>
      <c r="L389" s="78">
        <f t="shared" si="65"/>
        <v>0.001</v>
      </c>
      <c r="N389" s="10">
        <f t="shared" si="56"/>
        <v>4.8972491909385125</v>
      </c>
      <c r="O389" s="10">
        <f t="shared" si="57"/>
        <v>-3.8972491909385125</v>
      </c>
      <c r="P389" s="54">
        <f t="shared" si="58"/>
        <v>0.003148148148142127</v>
      </c>
    </row>
    <row r="390" spans="1:16" ht="12.75">
      <c r="A390" s="38">
        <f t="shared" si="59"/>
        <v>380</v>
      </c>
      <c r="B390" s="25"/>
      <c r="C390" s="25"/>
      <c r="D390" s="25"/>
      <c r="E390" s="25"/>
      <c r="G390" s="69">
        <f t="shared" si="60"/>
        <v>0</v>
      </c>
      <c r="H390" s="69">
        <f t="shared" si="61"/>
        <v>0</v>
      </c>
      <c r="I390" s="69">
        <f t="shared" si="62"/>
        <v>0</v>
      </c>
      <c r="J390" s="77">
        <f t="shared" si="63"/>
        <v>0</v>
      </c>
      <c r="K390" s="54">
        <f t="shared" si="64"/>
        <v>0.003148148148142127</v>
      </c>
      <c r="L390" s="78">
        <f t="shared" si="65"/>
        <v>0.001</v>
      </c>
      <c r="N390" s="10">
        <f t="shared" si="56"/>
        <v>4.8972491909385125</v>
      </c>
      <c r="O390" s="10">
        <f t="shared" si="57"/>
        <v>-3.8972491909385125</v>
      </c>
      <c r="P390" s="54">
        <f t="shared" si="58"/>
        <v>0.003148148148142127</v>
      </c>
    </row>
    <row r="391" spans="1:16" ht="12.75">
      <c r="A391" s="38">
        <f t="shared" si="59"/>
        <v>381</v>
      </c>
      <c r="B391" s="25"/>
      <c r="C391" s="25"/>
      <c r="D391" s="25"/>
      <c r="E391" s="25"/>
      <c r="G391" s="69">
        <f t="shared" si="60"/>
        <v>0</v>
      </c>
      <c r="H391" s="69">
        <f t="shared" si="61"/>
        <v>0</v>
      </c>
      <c r="I391" s="69">
        <f t="shared" si="62"/>
        <v>0</v>
      </c>
      <c r="J391" s="77">
        <f t="shared" si="63"/>
        <v>0</v>
      </c>
      <c r="K391" s="54">
        <f t="shared" si="64"/>
        <v>0.003148148148142127</v>
      </c>
      <c r="L391" s="78">
        <f t="shared" si="65"/>
        <v>0.001</v>
      </c>
      <c r="N391" s="10">
        <f t="shared" si="56"/>
        <v>4.8972491909385125</v>
      </c>
      <c r="O391" s="10">
        <f t="shared" si="57"/>
        <v>-3.8972491909385125</v>
      </c>
      <c r="P391" s="54">
        <f t="shared" si="58"/>
        <v>0.003148148148142127</v>
      </c>
    </row>
    <row r="392" spans="1:16" ht="12.75">
      <c r="A392" s="38">
        <f t="shared" si="59"/>
        <v>382</v>
      </c>
      <c r="B392" s="25"/>
      <c r="C392" s="25"/>
      <c r="D392" s="25"/>
      <c r="E392" s="25"/>
      <c r="G392" s="69">
        <f t="shared" si="60"/>
        <v>0</v>
      </c>
      <c r="H392" s="69">
        <f t="shared" si="61"/>
        <v>0</v>
      </c>
      <c r="I392" s="69">
        <f t="shared" si="62"/>
        <v>0</v>
      </c>
      <c r="J392" s="77">
        <f t="shared" si="63"/>
        <v>0</v>
      </c>
      <c r="K392" s="54">
        <f t="shared" si="64"/>
        <v>0.003148148148142127</v>
      </c>
      <c r="L392" s="78">
        <f t="shared" si="65"/>
        <v>0.001</v>
      </c>
      <c r="N392" s="10">
        <f t="shared" si="56"/>
        <v>4.8972491909385125</v>
      </c>
      <c r="O392" s="10">
        <f t="shared" si="57"/>
        <v>-3.8972491909385125</v>
      </c>
      <c r="P392" s="54">
        <f t="shared" si="58"/>
        <v>0.003148148148142127</v>
      </c>
    </row>
    <row r="393" spans="1:16" ht="12.75">
      <c r="A393" s="38">
        <f t="shared" si="59"/>
        <v>383</v>
      </c>
      <c r="B393" s="25"/>
      <c r="C393" s="25"/>
      <c r="D393" s="25"/>
      <c r="E393" s="25"/>
      <c r="G393" s="69">
        <f t="shared" si="60"/>
        <v>0</v>
      </c>
      <c r="H393" s="69">
        <f t="shared" si="61"/>
        <v>0</v>
      </c>
      <c r="I393" s="69">
        <f t="shared" si="62"/>
        <v>0</v>
      </c>
      <c r="J393" s="77">
        <f t="shared" si="63"/>
        <v>0</v>
      </c>
      <c r="K393" s="54">
        <f t="shared" si="64"/>
        <v>0.003148148148142127</v>
      </c>
      <c r="L393" s="78">
        <f t="shared" si="65"/>
        <v>0.001</v>
      </c>
      <c r="N393" s="10">
        <f t="shared" si="56"/>
        <v>4.8972491909385125</v>
      </c>
      <c r="O393" s="10">
        <f t="shared" si="57"/>
        <v>-3.8972491909385125</v>
      </c>
      <c r="P393" s="54">
        <f t="shared" si="58"/>
        <v>0.003148148148142127</v>
      </c>
    </row>
    <row r="394" spans="1:16" ht="12.75">
      <c r="A394" s="38">
        <f t="shared" si="59"/>
        <v>384</v>
      </c>
      <c r="B394" s="25"/>
      <c r="C394" s="25"/>
      <c r="D394" s="25"/>
      <c r="E394" s="25"/>
      <c r="G394" s="69">
        <f t="shared" si="60"/>
        <v>0</v>
      </c>
      <c r="H394" s="69">
        <f t="shared" si="61"/>
        <v>0</v>
      </c>
      <c r="I394" s="69">
        <f t="shared" si="62"/>
        <v>0</v>
      </c>
      <c r="J394" s="77">
        <f t="shared" si="63"/>
        <v>0</v>
      </c>
      <c r="K394" s="54">
        <f t="shared" si="64"/>
        <v>0.003148148148142127</v>
      </c>
      <c r="L394" s="78">
        <f t="shared" si="65"/>
        <v>0.001</v>
      </c>
      <c r="N394" s="10">
        <f t="shared" si="56"/>
        <v>4.8972491909385125</v>
      </c>
      <c r="O394" s="10">
        <f t="shared" si="57"/>
        <v>-3.8972491909385125</v>
      </c>
      <c r="P394" s="54">
        <f t="shared" si="58"/>
        <v>0.003148148148142127</v>
      </c>
    </row>
    <row r="395" spans="1:16" ht="12.75">
      <c r="A395" s="38">
        <f t="shared" si="59"/>
        <v>385</v>
      </c>
      <c r="B395" s="25"/>
      <c r="C395" s="25"/>
      <c r="D395" s="25"/>
      <c r="E395" s="25"/>
      <c r="G395" s="69">
        <f t="shared" si="60"/>
        <v>0</v>
      </c>
      <c r="H395" s="69">
        <f t="shared" si="61"/>
        <v>0</v>
      </c>
      <c r="I395" s="69">
        <f t="shared" si="62"/>
        <v>0</v>
      </c>
      <c r="J395" s="77">
        <f t="shared" si="63"/>
        <v>0</v>
      </c>
      <c r="K395" s="54">
        <f t="shared" si="64"/>
        <v>0.003148148148142127</v>
      </c>
      <c r="L395" s="78">
        <f t="shared" si="65"/>
        <v>0.001</v>
      </c>
      <c r="N395" s="10">
        <f t="shared" si="56"/>
        <v>4.8972491909385125</v>
      </c>
      <c r="O395" s="10">
        <f t="shared" si="57"/>
        <v>-3.8972491909385125</v>
      </c>
      <c r="P395" s="54">
        <f t="shared" si="58"/>
        <v>0.003148148148142127</v>
      </c>
    </row>
    <row r="396" spans="1:16" ht="12.75">
      <c r="A396" s="38">
        <f t="shared" si="59"/>
        <v>386</v>
      </c>
      <c r="B396" s="25"/>
      <c r="C396" s="25"/>
      <c r="D396" s="25"/>
      <c r="E396" s="25"/>
      <c r="G396" s="69">
        <f t="shared" si="60"/>
        <v>0</v>
      </c>
      <c r="H396" s="69">
        <f t="shared" si="61"/>
        <v>0</v>
      </c>
      <c r="I396" s="69">
        <f t="shared" si="62"/>
        <v>0</v>
      </c>
      <c r="J396" s="77">
        <f t="shared" si="63"/>
        <v>0</v>
      </c>
      <c r="K396" s="54">
        <f t="shared" si="64"/>
        <v>0.003148148148142127</v>
      </c>
      <c r="L396" s="78">
        <f t="shared" si="65"/>
        <v>0.001</v>
      </c>
      <c r="N396" s="10">
        <f aca="true" t="shared" si="66" ref="N396:N459">$O$1*(E396-$U$2)/$U$1</f>
        <v>4.8972491909385125</v>
      </c>
      <c r="O396" s="10">
        <f aca="true" t="shared" si="67" ref="O396:O459">1-N396</f>
        <v>-3.8972491909385125</v>
      </c>
      <c r="P396" s="54">
        <f aca="true" t="shared" si="68" ref="P396:P459">K396</f>
        <v>0.003148148148142127</v>
      </c>
    </row>
    <row r="397" spans="1:16" ht="12.75">
      <c r="A397" s="38">
        <f aca="true" t="shared" si="69" ref="A397:A460">A396+1</f>
        <v>387</v>
      </c>
      <c r="B397" s="25"/>
      <c r="C397" s="25"/>
      <c r="D397" s="25"/>
      <c r="E397" s="25"/>
      <c r="G397" s="69">
        <f t="shared" si="60"/>
        <v>0</v>
      </c>
      <c r="H397" s="69">
        <f t="shared" si="61"/>
        <v>0</v>
      </c>
      <c r="I397" s="69">
        <f t="shared" si="62"/>
        <v>0</v>
      </c>
      <c r="J397" s="77">
        <f t="shared" si="63"/>
        <v>0</v>
      </c>
      <c r="K397" s="54">
        <f t="shared" si="64"/>
        <v>0.003148148148142127</v>
      </c>
      <c r="L397" s="78">
        <f t="shared" si="65"/>
        <v>0.001</v>
      </c>
      <c r="N397" s="10">
        <f t="shared" si="66"/>
        <v>4.8972491909385125</v>
      </c>
      <c r="O397" s="10">
        <f t="shared" si="67"/>
        <v>-3.8972491909385125</v>
      </c>
      <c r="P397" s="54">
        <f t="shared" si="68"/>
        <v>0.003148148148142127</v>
      </c>
    </row>
    <row r="398" spans="1:16" ht="12.75">
      <c r="A398" s="38">
        <f t="shared" si="69"/>
        <v>388</v>
      </c>
      <c r="B398" s="25"/>
      <c r="C398" s="25"/>
      <c r="D398" s="25"/>
      <c r="E398" s="25"/>
      <c r="G398" s="69">
        <f t="shared" si="60"/>
        <v>0</v>
      </c>
      <c r="H398" s="69">
        <f t="shared" si="61"/>
        <v>0</v>
      </c>
      <c r="I398" s="69">
        <f t="shared" si="62"/>
        <v>0</v>
      </c>
      <c r="J398" s="77">
        <f t="shared" si="63"/>
        <v>0</v>
      </c>
      <c r="K398" s="54">
        <f t="shared" si="64"/>
        <v>0.003148148148142127</v>
      </c>
      <c r="L398" s="78">
        <f t="shared" si="65"/>
        <v>0.001</v>
      </c>
      <c r="N398" s="10">
        <f t="shared" si="66"/>
        <v>4.8972491909385125</v>
      </c>
      <c r="O398" s="10">
        <f t="shared" si="67"/>
        <v>-3.8972491909385125</v>
      </c>
      <c r="P398" s="54">
        <f t="shared" si="68"/>
        <v>0.003148148148142127</v>
      </c>
    </row>
    <row r="399" spans="1:16" ht="12.75">
      <c r="A399" s="38">
        <f t="shared" si="69"/>
        <v>389</v>
      </c>
      <c r="B399" s="25"/>
      <c r="C399" s="25"/>
      <c r="D399" s="25"/>
      <c r="E399" s="25"/>
      <c r="G399" s="69">
        <f t="shared" si="60"/>
        <v>0</v>
      </c>
      <c r="H399" s="69">
        <f t="shared" si="61"/>
        <v>0</v>
      </c>
      <c r="I399" s="69">
        <f t="shared" si="62"/>
        <v>0</v>
      </c>
      <c r="J399" s="77">
        <f t="shared" si="63"/>
        <v>0</v>
      </c>
      <c r="K399" s="54">
        <f t="shared" si="64"/>
        <v>0.003148148148142127</v>
      </c>
      <c r="L399" s="78">
        <f t="shared" si="65"/>
        <v>0.001</v>
      </c>
      <c r="N399" s="10">
        <f t="shared" si="66"/>
        <v>4.8972491909385125</v>
      </c>
      <c r="O399" s="10">
        <f t="shared" si="67"/>
        <v>-3.8972491909385125</v>
      </c>
      <c r="P399" s="54">
        <f t="shared" si="68"/>
        <v>0.003148148148142127</v>
      </c>
    </row>
    <row r="400" spans="1:16" ht="12.75">
      <c r="A400" s="38">
        <f t="shared" si="69"/>
        <v>390</v>
      </c>
      <c r="B400" s="25"/>
      <c r="C400" s="25"/>
      <c r="D400" s="25"/>
      <c r="E400" s="25"/>
      <c r="G400" s="69">
        <f t="shared" si="60"/>
        <v>0</v>
      </c>
      <c r="H400" s="69">
        <f t="shared" si="61"/>
        <v>0</v>
      </c>
      <c r="I400" s="69">
        <f t="shared" si="62"/>
        <v>0</v>
      </c>
      <c r="J400" s="77">
        <f t="shared" si="63"/>
        <v>0</v>
      </c>
      <c r="K400" s="54">
        <f t="shared" si="64"/>
        <v>0.003148148148142127</v>
      </c>
      <c r="L400" s="78">
        <f t="shared" si="65"/>
        <v>0.001</v>
      </c>
      <c r="N400" s="10">
        <f t="shared" si="66"/>
        <v>4.8972491909385125</v>
      </c>
      <c r="O400" s="10">
        <f t="shared" si="67"/>
        <v>-3.8972491909385125</v>
      </c>
      <c r="P400" s="54">
        <f t="shared" si="68"/>
        <v>0.003148148148142127</v>
      </c>
    </row>
    <row r="401" spans="1:16" ht="12.75">
      <c r="A401" s="38">
        <f t="shared" si="69"/>
        <v>391</v>
      </c>
      <c r="B401" s="25"/>
      <c r="C401" s="25"/>
      <c r="D401" s="25"/>
      <c r="E401" s="25"/>
      <c r="G401" s="69">
        <f t="shared" si="60"/>
        <v>0</v>
      </c>
      <c r="H401" s="69">
        <f t="shared" si="61"/>
        <v>0</v>
      </c>
      <c r="I401" s="69">
        <f t="shared" si="62"/>
        <v>0</v>
      </c>
      <c r="J401" s="77">
        <f t="shared" si="63"/>
        <v>0</v>
      </c>
      <c r="K401" s="54">
        <f t="shared" si="64"/>
        <v>0.003148148148142127</v>
      </c>
      <c r="L401" s="78">
        <f t="shared" si="65"/>
        <v>0.001</v>
      </c>
      <c r="N401" s="10">
        <f t="shared" si="66"/>
        <v>4.8972491909385125</v>
      </c>
      <c r="O401" s="10">
        <f t="shared" si="67"/>
        <v>-3.8972491909385125</v>
      </c>
      <c r="P401" s="54">
        <f t="shared" si="68"/>
        <v>0.003148148148142127</v>
      </c>
    </row>
    <row r="402" spans="1:16" ht="12.75">
      <c r="A402" s="38">
        <f t="shared" si="69"/>
        <v>392</v>
      </c>
      <c r="B402" s="25"/>
      <c r="C402" s="25"/>
      <c r="D402" s="25"/>
      <c r="E402" s="25"/>
      <c r="G402" s="69">
        <f t="shared" si="60"/>
        <v>0</v>
      </c>
      <c r="H402" s="69">
        <f t="shared" si="61"/>
        <v>0</v>
      </c>
      <c r="I402" s="69">
        <f t="shared" si="62"/>
        <v>0</v>
      </c>
      <c r="J402" s="77">
        <f t="shared" si="63"/>
        <v>0</v>
      </c>
      <c r="K402" s="54">
        <f t="shared" si="64"/>
        <v>0.003148148148142127</v>
      </c>
      <c r="L402" s="78">
        <f t="shared" si="65"/>
        <v>0.001</v>
      </c>
      <c r="N402" s="10">
        <f t="shared" si="66"/>
        <v>4.8972491909385125</v>
      </c>
      <c r="O402" s="10">
        <f t="shared" si="67"/>
        <v>-3.8972491909385125</v>
      </c>
      <c r="P402" s="54">
        <f t="shared" si="68"/>
        <v>0.003148148148142127</v>
      </c>
    </row>
    <row r="403" spans="1:16" ht="12.75">
      <c r="A403" s="38">
        <f t="shared" si="69"/>
        <v>393</v>
      </c>
      <c r="B403" s="25"/>
      <c r="C403" s="25"/>
      <c r="D403" s="25"/>
      <c r="E403" s="25"/>
      <c r="G403" s="69">
        <f t="shared" si="60"/>
        <v>0</v>
      </c>
      <c r="H403" s="69">
        <f t="shared" si="61"/>
        <v>0</v>
      </c>
      <c r="I403" s="69">
        <f t="shared" si="62"/>
        <v>0</v>
      </c>
      <c r="J403" s="77">
        <f t="shared" si="63"/>
        <v>0</v>
      </c>
      <c r="K403" s="54">
        <f t="shared" si="64"/>
        <v>0.003148148148142127</v>
      </c>
      <c r="L403" s="78">
        <f t="shared" si="65"/>
        <v>0.001</v>
      </c>
      <c r="N403" s="10">
        <f t="shared" si="66"/>
        <v>4.8972491909385125</v>
      </c>
      <c r="O403" s="10">
        <f t="shared" si="67"/>
        <v>-3.8972491909385125</v>
      </c>
      <c r="P403" s="54">
        <f t="shared" si="68"/>
        <v>0.003148148148142127</v>
      </c>
    </row>
    <row r="404" spans="1:16" ht="12.75">
      <c r="A404" s="38">
        <f t="shared" si="69"/>
        <v>394</v>
      </c>
      <c r="B404" s="25"/>
      <c r="C404" s="25"/>
      <c r="D404" s="25"/>
      <c r="E404" s="25"/>
      <c r="G404" s="69">
        <f t="shared" si="60"/>
        <v>0</v>
      </c>
      <c r="H404" s="69">
        <f t="shared" si="61"/>
        <v>0</v>
      </c>
      <c r="I404" s="69">
        <f t="shared" si="62"/>
        <v>0</v>
      </c>
      <c r="J404" s="77">
        <f t="shared" si="63"/>
        <v>0</v>
      </c>
      <c r="K404" s="54">
        <f t="shared" si="64"/>
        <v>0.003148148148142127</v>
      </c>
      <c r="L404" s="78">
        <f t="shared" si="65"/>
        <v>0.001</v>
      </c>
      <c r="N404" s="10">
        <f t="shared" si="66"/>
        <v>4.8972491909385125</v>
      </c>
      <c r="O404" s="10">
        <f t="shared" si="67"/>
        <v>-3.8972491909385125</v>
      </c>
      <c r="P404" s="54">
        <f t="shared" si="68"/>
        <v>0.003148148148142127</v>
      </c>
    </row>
    <row r="405" spans="1:16" ht="12.75">
      <c r="A405" s="38">
        <f t="shared" si="69"/>
        <v>395</v>
      </c>
      <c r="B405" s="25"/>
      <c r="C405" s="25"/>
      <c r="D405" s="25"/>
      <c r="E405" s="25"/>
      <c r="G405" s="69">
        <f aca="true" t="shared" si="70" ref="G405:G468">INT(B405/X$26)*X$25+MOD(B405,X$28)*X$27</f>
        <v>0</v>
      </c>
      <c r="H405" s="69">
        <f aca="true" t="shared" si="71" ref="H405:H468">INT(C405/Y$26)*Y$25+MOD(C405,Y$28)*Y$27</f>
        <v>0</v>
      </c>
      <c r="I405" s="69">
        <f aca="true" t="shared" si="72" ref="I405:I468">INT(D405/Z$26)*Z$25+MOD(D405,Z$28)*Z$27</f>
        <v>0</v>
      </c>
      <c r="J405" s="77">
        <f aca="true" t="shared" si="73" ref="J405:J468">SUM(G405:I405)</f>
        <v>0</v>
      </c>
      <c r="K405" s="54">
        <f aca="true" t="shared" si="74" ref="K405:K468">IF(ISNUMBER(E405),J405-$J$11+$K$9/86400,MAX($J$11:$J$2003)-$J$11)</f>
        <v>0.003148148148142127</v>
      </c>
      <c r="L405" s="78">
        <f aca="true" t="shared" si="75" ref="L405:L468">IF(ISBLANK(E405),0.001,IF(N405&gt;0.001,N405,0.001))</f>
        <v>0.001</v>
      </c>
      <c r="N405" s="10">
        <f t="shared" si="66"/>
        <v>4.8972491909385125</v>
      </c>
      <c r="O405" s="10">
        <f t="shared" si="67"/>
        <v>-3.8972491909385125</v>
      </c>
      <c r="P405" s="54">
        <f t="shared" si="68"/>
        <v>0.003148148148142127</v>
      </c>
    </row>
    <row r="406" spans="1:16" ht="12.75">
      <c r="A406" s="38">
        <f t="shared" si="69"/>
        <v>396</v>
      </c>
      <c r="B406" s="25"/>
      <c r="C406" s="25"/>
      <c r="D406" s="25"/>
      <c r="E406" s="25"/>
      <c r="G406" s="69">
        <f t="shared" si="70"/>
        <v>0</v>
      </c>
      <c r="H406" s="69">
        <f t="shared" si="71"/>
        <v>0</v>
      </c>
      <c r="I406" s="69">
        <f t="shared" si="72"/>
        <v>0</v>
      </c>
      <c r="J406" s="77">
        <f t="shared" si="73"/>
        <v>0</v>
      </c>
      <c r="K406" s="54">
        <f t="shared" si="74"/>
        <v>0.003148148148142127</v>
      </c>
      <c r="L406" s="78">
        <f t="shared" si="75"/>
        <v>0.001</v>
      </c>
      <c r="N406" s="10">
        <f t="shared" si="66"/>
        <v>4.8972491909385125</v>
      </c>
      <c r="O406" s="10">
        <f t="shared" si="67"/>
        <v>-3.8972491909385125</v>
      </c>
      <c r="P406" s="54">
        <f t="shared" si="68"/>
        <v>0.003148148148142127</v>
      </c>
    </row>
    <row r="407" spans="1:16" ht="12.75">
      <c r="A407" s="38">
        <f t="shared" si="69"/>
        <v>397</v>
      </c>
      <c r="B407" s="25"/>
      <c r="C407" s="25"/>
      <c r="D407" s="25"/>
      <c r="E407" s="25"/>
      <c r="G407" s="69">
        <f t="shared" si="70"/>
        <v>0</v>
      </c>
      <c r="H407" s="69">
        <f t="shared" si="71"/>
        <v>0</v>
      </c>
      <c r="I407" s="69">
        <f t="shared" si="72"/>
        <v>0</v>
      </c>
      <c r="J407" s="77">
        <f t="shared" si="73"/>
        <v>0</v>
      </c>
      <c r="K407" s="54">
        <f t="shared" si="74"/>
        <v>0.003148148148142127</v>
      </c>
      <c r="L407" s="78">
        <f t="shared" si="75"/>
        <v>0.001</v>
      </c>
      <c r="N407" s="10">
        <f t="shared" si="66"/>
        <v>4.8972491909385125</v>
      </c>
      <c r="O407" s="10">
        <f t="shared" si="67"/>
        <v>-3.8972491909385125</v>
      </c>
      <c r="P407" s="54">
        <f t="shared" si="68"/>
        <v>0.003148148148142127</v>
      </c>
    </row>
    <row r="408" spans="1:16" ht="12.75">
      <c r="A408" s="38">
        <f t="shared" si="69"/>
        <v>398</v>
      </c>
      <c r="B408" s="25"/>
      <c r="C408" s="25"/>
      <c r="D408" s="25"/>
      <c r="E408" s="25"/>
      <c r="G408" s="69">
        <f t="shared" si="70"/>
        <v>0</v>
      </c>
      <c r="H408" s="69">
        <f t="shared" si="71"/>
        <v>0</v>
      </c>
      <c r="I408" s="69">
        <f t="shared" si="72"/>
        <v>0</v>
      </c>
      <c r="J408" s="77">
        <f t="shared" si="73"/>
        <v>0</v>
      </c>
      <c r="K408" s="54">
        <f t="shared" si="74"/>
        <v>0.003148148148142127</v>
      </c>
      <c r="L408" s="78">
        <f t="shared" si="75"/>
        <v>0.001</v>
      </c>
      <c r="N408" s="10">
        <f t="shared" si="66"/>
        <v>4.8972491909385125</v>
      </c>
      <c r="O408" s="10">
        <f t="shared" si="67"/>
        <v>-3.8972491909385125</v>
      </c>
      <c r="P408" s="54">
        <f t="shared" si="68"/>
        <v>0.003148148148142127</v>
      </c>
    </row>
    <row r="409" spans="1:16" ht="12.75">
      <c r="A409" s="38">
        <f t="shared" si="69"/>
        <v>399</v>
      </c>
      <c r="B409" s="25"/>
      <c r="C409" s="25"/>
      <c r="D409" s="25"/>
      <c r="E409" s="25"/>
      <c r="G409" s="69">
        <f t="shared" si="70"/>
        <v>0</v>
      </c>
      <c r="H409" s="69">
        <f t="shared" si="71"/>
        <v>0</v>
      </c>
      <c r="I409" s="69">
        <f t="shared" si="72"/>
        <v>0</v>
      </c>
      <c r="J409" s="77">
        <f t="shared" si="73"/>
        <v>0</v>
      </c>
      <c r="K409" s="54">
        <f t="shared" si="74"/>
        <v>0.003148148148142127</v>
      </c>
      <c r="L409" s="78">
        <f t="shared" si="75"/>
        <v>0.001</v>
      </c>
      <c r="N409" s="10">
        <f t="shared" si="66"/>
        <v>4.8972491909385125</v>
      </c>
      <c r="O409" s="10">
        <f t="shared" si="67"/>
        <v>-3.8972491909385125</v>
      </c>
      <c r="P409" s="54">
        <f t="shared" si="68"/>
        <v>0.003148148148142127</v>
      </c>
    </row>
    <row r="410" spans="1:16" ht="12.75">
      <c r="A410" s="38">
        <f t="shared" si="69"/>
        <v>400</v>
      </c>
      <c r="B410" s="25"/>
      <c r="C410" s="25"/>
      <c r="D410" s="25"/>
      <c r="E410" s="25"/>
      <c r="G410" s="69">
        <f t="shared" si="70"/>
        <v>0</v>
      </c>
      <c r="H410" s="69">
        <f t="shared" si="71"/>
        <v>0</v>
      </c>
      <c r="I410" s="69">
        <f t="shared" si="72"/>
        <v>0</v>
      </c>
      <c r="J410" s="77">
        <f t="shared" si="73"/>
        <v>0</v>
      </c>
      <c r="K410" s="54">
        <f t="shared" si="74"/>
        <v>0.003148148148142127</v>
      </c>
      <c r="L410" s="78">
        <f t="shared" si="75"/>
        <v>0.001</v>
      </c>
      <c r="N410" s="10">
        <f t="shared" si="66"/>
        <v>4.8972491909385125</v>
      </c>
      <c r="O410" s="10">
        <f t="shared" si="67"/>
        <v>-3.8972491909385125</v>
      </c>
      <c r="P410" s="54">
        <f t="shared" si="68"/>
        <v>0.003148148148142127</v>
      </c>
    </row>
    <row r="411" spans="1:16" ht="12.75">
      <c r="A411" s="38">
        <f t="shared" si="69"/>
        <v>401</v>
      </c>
      <c r="B411" s="25"/>
      <c r="C411" s="25"/>
      <c r="D411" s="25"/>
      <c r="E411" s="25"/>
      <c r="G411" s="69">
        <f t="shared" si="70"/>
        <v>0</v>
      </c>
      <c r="H411" s="69">
        <f t="shared" si="71"/>
        <v>0</v>
      </c>
      <c r="I411" s="69">
        <f t="shared" si="72"/>
        <v>0</v>
      </c>
      <c r="J411" s="77">
        <f t="shared" si="73"/>
        <v>0</v>
      </c>
      <c r="K411" s="54">
        <f t="shared" si="74"/>
        <v>0.003148148148142127</v>
      </c>
      <c r="L411" s="78">
        <f t="shared" si="75"/>
        <v>0.001</v>
      </c>
      <c r="N411" s="10">
        <f t="shared" si="66"/>
        <v>4.8972491909385125</v>
      </c>
      <c r="O411" s="10">
        <f t="shared" si="67"/>
        <v>-3.8972491909385125</v>
      </c>
      <c r="P411" s="54">
        <f t="shared" si="68"/>
        <v>0.003148148148142127</v>
      </c>
    </row>
    <row r="412" spans="1:16" ht="12.75">
      <c r="A412" s="38">
        <f t="shared" si="69"/>
        <v>402</v>
      </c>
      <c r="B412" s="25"/>
      <c r="C412" s="25"/>
      <c r="D412" s="25"/>
      <c r="E412" s="25"/>
      <c r="G412" s="69">
        <f t="shared" si="70"/>
        <v>0</v>
      </c>
      <c r="H412" s="69">
        <f t="shared" si="71"/>
        <v>0</v>
      </c>
      <c r="I412" s="69">
        <f t="shared" si="72"/>
        <v>0</v>
      </c>
      <c r="J412" s="77">
        <f t="shared" si="73"/>
        <v>0</v>
      </c>
      <c r="K412" s="54">
        <f t="shared" si="74"/>
        <v>0.003148148148142127</v>
      </c>
      <c r="L412" s="78">
        <f t="shared" si="75"/>
        <v>0.001</v>
      </c>
      <c r="N412" s="10">
        <f t="shared" si="66"/>
        <v>4.8972491909385125</v>
      </c>
      <c r="O412" s="10">
        <f t="shared" si="67"/>
        <v>-3.8972491909385125</v>
      </c>
      <c r="P412" s="54">
        <f t="shared" si="68"/>
        <v>0.003148148148142127</v>
      </c>
    </row>
    <row r="413" spans="1:16" ht="12.75">
      <c r="A413" s="38">
        <f t="shared" si="69"/>
        <v>403</v>
      </c>
      <c r="B413" s="25"/>
      <c r="C413" s="25"/>
      <c r="D413" s="25"/>
      <c r="E413" s="25"/>
      <c r="G413" s="69">
        <f t="shared" si="70"/>
        <v>0</v>
      </c>
      <c r="H413" s="69">
        <f t="shared" si="71"/>
        <v>0</v>
      </c>
      <c r="I413" s="69">
        <f t="shared" si="72"/>
        <v>0</v>
      </c>
      <c r="J413" s="77">
        <f t="shared" si="73"/>
        <v>0</v>
      </c>
      <c r="K413" s="54">
        <f t="shared" si="74"/>
        <v>0.003148148148142127</v>
      </c>
      <c r="L413" s="78">
        <f t="shared" si="75"/>
        <v>0.001</v>
      </c>
      <c r="N413" s="10">
        <f t="shared" si="66"/>
        <v>4.8972491909385125</v>
      </c>
      <c r="O413" s="10">
        <f t="shared" si="67"/>
        <v>-3.8972491909385125</v>
      </c>
      <c r="P413" s="54">
        <f t="shared" si="68"/>
        <v>0.003148148148142127</v>
      </c>
    </row>
    <row r="414" spans="1:16" ht="12.75">
      <c r="A414" s="38">
        <f t="shared" si="69"/>
        <v>404</v>
      </c>
      <c r="B414" s="25"/>
      <c r="C414" s="25"/>
      <c r="D414" s="25"/>
      <c r="E414" s="25"/>
      <c r="G414" s="69">
        <f t="shared" si="70"/>
        <v>0</v>
      </c>
      <c r="H414" s="69">
        <f t="shared" si="71"/>
        <v>0</v>
      </c>
      <c r="I414" s="69">
        <f t="shared" si="72"/>
        <v>0</v>
      </c>
      <c r="J414" s="77">
        <f t="shared" si="73"/>
        <v>0</v>
      </c>
      <c r="K414" s="54">
        <f t="shared" si="74"/>
        <v>0.003148148148142127</v>
      </c>
      <c r="L414" s="78">
        <f t="shared" si="75"/>
        <v>0.001</v>
      </c>
      <c r="N414" s="10">
        <f t="shared" si="66"/>
        <v>4.8972491909385125</v>
      </c>
      <c r="O414" s="10">
        <f t="shared" si="67"/>
        <v>-3.8972491909385125</v>
      </c>
      <c r="P414" s="54">
        <f t="shared" si="68"/>
        <v>0.003148148148142127</v>
      </c>
    </row>
    <row r="415" spans="1:16" ht="12.75">
      <c r="A415" s="38">
        <f t="shared" si="69"/>
        <v>405</v>
      </c>
      <c r="B415" s="25"/>
      <c r="C415" s="25"/>
      <c r="D415" s="25"/>
      <c r="E415" s="25"/>
      <c r="G415" s="69">
        <f t="shared" si="70"/>
        <v>0</v>
      </c>
      <c r="H415" s="69">
        <f t="shared" si="71"/>
        <v>0</v>
      </c>
      <c r="I415" s="69">
        <f t="shared" si="72"/>
        <v>0</v>
      </c>
      <c r="J415" s="77">
        <f t="shared" si="73"/>
        <v>0</v>
      </c>
      <c r="K415" s="54">
        <f t="shared" si="74"/>
        <v>0.003148148148142127</v>
      </c>
      <c r="L415" s="78">
        <f t="shared" si="75"/>
        <v>0.001</v>
      </c>
      <c r="N415" s="10">
        <f t="shared" si="66"/>
        <v>4.8972491909385125</v>
      </c>
      <c r="O415" s="10">
        <f t="shared" si="67"/>
        <v>-3.8972491909385125</v>
      </c>
      <c r="P415" s="54">
        <f t="shared" si="68"/>
        <v>0.003148148148142127</v>
      </c>
    </row>
    <row r="416" spans="1:16" ht="12.75">
      <c r="A416" s="38">
        <f t="shared" si="69"/>
        <v>406</v>
      </c>
      <c r="B416" s="25"/>
      <c r="C416" s="25"/>
      <c r="D416" s="25"/>
      <c r="E416" s="25"/>
      <c r="G416" s="69">
        <f t="shared" si="70"/>
        <v>0</v>
      </c>
      <c r="H416" s="69">
        <f t="shared" si="71"/>
        <v>0</v>
      </c>
      <c r="I416" s="69">
        <f t="shared" si="72"/>
        <v>0</v>
      </c>
      <c r="J416" s="77">
        <f t="shared" si="73"/>
        <v>0</v>
      </c>
      <c r="K416" s="54">
        <f t="shared" si="74"/>
        <v>0.003148148148142127</v>
      </c>
      <c r="L416" s="78">
        <f t="shared" si="75"/>
        <v>0.001</v>
      </c>
      <c r="N416" s="10">
        <f t="shared" si="66"/>
        <v>4.8972491909385125</v>
      </c>
      <c r="O416" s="10">
        <f t="shared" si="67"/>
        <v>-3.8972491909385125</v>
      </c>
      <c r="P416" s="54">
        <f t="shared" si="68"/>
        <v>0.003148148148142127</v>
      </c>
    </row>
    <row r="417" spans="1:16" ht="12.75">
      <c r="A417" s="38">
        <f t="shared" si="69"/>
        <v>407</v>
      </c>
      <c r="B417" s="25"/>
      <c r="C417" s="25"/>
      <c r="D417" s="25"/>
      <c r="E417" s="25"/>
      <c r="G417" s="69">
        <f t="shared" si="70"/>
        <v>0</v>
      </c>
      <c r="H417" s="69">
        <f t="shared" si="71"/>
        <v>0</v>
      </c>
      <c r="I417" s="69">
        <f t="shared" si="72"/>
        <v>0</v>
      </c>
      <c r="J417" s="77">
        <f t="shared" si="73"/>
        <v>0</v>
      </c>
      <c r="K417" s="54">
        <f t="shared" si="74"/>
        <v>0.003148148148142127</v>
      </c>
      <c r="L417" s="78">
        <f t="shared" si="75"/>
        <v>0.001</v>
      </c>
      <c r="N417" s="10">
        <f t="shared" si="66"/>
        <v>4.8972491909385125</v>
      </c>
      <c r="O417" s="10">
        <f t="shared" si="67"/>
        <v>-3.8972491909385125</v>
      </c>
      <c r="P417" s="54">
        <f t="shared" si="68"/>
        <v>0.003148148148142127</v>
      </c>
    </row>
    <row r="418" spans="1:16" ht="12.75">
      <c r="A418" s="38">
        <f t="shared" si="69"/>
        <v>408</v>
      </c>
      <c r="B418" s="25"/>
      <c r="C418" s="25"/>
      <c r="D418" s="25"/>
      <c r="E418" s="25"/>
      <c r="G418" s="69">
        <f t="shared" si="70"/>
        <v>0</v>
      </c>
      <c r="H418" s="69">
        <f t="shared" si="71"/>
        <v>0</v>
      </c>
      <c r="I418" s="69">
        <f t="shared" si="72"/>
        <v>0</v>
      </c>
      <c r="J418" s="77">
        <f t="shared" si="73"/>
        <v>0</v>
      </c>
      <c r="K418" s="54">
        <f t="shared" si="74"/>
        <v>0.003148148148142127</v>
      </c>
      <c r="L418" s="78">
        <f t="shared" si="75"/>
        <v>0.001</v>
      </c>
      <c r="N418" s="10">
        <f t="shared" si="66"/>
        <v>4.8972491909385125</v>
      </c>
      <c r="O418" s="10">
        <f t="shared" si="67"/>
        <v>-3.8972491909385125</v>
      </c>
      <c r="P418" s="54">
        <f t="shared" si="68"/>
        <v>0.003148148148142127</v>
      </c>
    </row>
    <row r="419" spans="1:16" ht="12.75">
      <c r="A419" s="38">
        <f t="shared" si="69"/>
        <v>409</v>
      </c>
      <c r="B419" s="25"/>
      <c r="C419" s="25"/>
      <c r="D419" s="25"/>
      <c r="E419" s="25"/>
      <c r="G419" s="69">
        <f t="shared" si="70"/>
        <v>0</v>
      </c>
      <c r="H419" s="69">
        <f t="shared" si="71"/>
        <v>0</v>
      </c>
      <c r="I419" s="69">
        <f t="shared" si="72"/>
        <v>0</v>
      </c>
      <c r="J419" s="77">
        <f t="shared" si="73"/>
        <v>0</v>
      </c>
      <c r="K419" s="54">
        <f t="shared" si="74"/>
        <v>0.003148148148142127</v>
      </c>
      <c r="L419" s="78">
        <f t="shared" si="75"/>
        <v>0.001</v>
      </c>
      <c r="N419" s="10">
        <f t="shared" si="66"/>
        <v>4.8972491909385125</v>
      </c>
      <c r="O419" s="10">
        <f t="shared" si="67"/>
        <v>-3.8972491909385125</v>
      </c>
      <c r="P419" s="54">
        <f t="shared" si="68"/>
        <v>0.003148148148142127</v>
      </c>
    </row>
    <row r="420" spans="1:16" ht="12.75">
      <c r="A420" s="38">
        <f t="shared" si="69"/>
        <v>410</v>
      </c>
      <c r="B420" s="25"/>
      <c r="C420" s="25"/>
      <c r="D420" s="25"/>
      <c r="E420" s="25"/>
      <c r="G420" s="69">
        <f t="shared" si="70"/>
        <v>0</v>
      </c>
      <c r="H420" s="69">
        <f t="shared" si="71"/>
        <v>0</v>
      </c>
      <c r="I420" s="69">
        <f t="shared" si="72"/>
        <v>0</v>
      </c>
      <c r="J420" s="77">
        <f t="shared" si="73"/>
        <v>0</v>
      </c>
      <c r="K420" s="54">
        <f t="shared" si="74"/>
        <v>0.003148148148142127</v>
      </c>
      <c r="L420" s="78">
        <f t="shared" si="75"/>
        <v>0.001</v>
      </c>
      <c r="N420" s="10">
        <f t="shared" si="66"/>
        <v>4.8972491909385125</v>
      </c>
      <c r="O420" s="10">
        <f t="shared" si="67"/>
        <v>-3.8972491909385125</v>
      </c>
      <c r="P420" s="54">
        <f t="shared" si="68"/>
        <v>0.003148148148142127</v>
      </c>
    </row>
    <row r="421" spans="1:16" ht="12.75">
      <c r="A421" s="38">
        <f t="shared" si="69"/>
        <v>411</v>
      </c>
      <c r="B421" s="25"/>
      <c r="C421" s="25"/>
      <c r="D421" s="25"/>
      <c r="E421" s="25"/>
      <c r="G421" s="69">
        <f t="shared" si="70"/>
        <v>0</v>
      </c>
      <c r="H421" s="69">
        <f t="shared" si="71"/>
        <v>0</v>
      </c>
      <c r="I421" s="69">
        <f t="shared" si="72"/>
        <v>0</v>
      </c>
      <c r="J421" s="77">
        <f t="shared" si="73"/>
        <v>0</v>
      </c>
      <c r="K421" s="54">
        <f t="shared" si="74"/>
        <v>0.003148148148142127</v>
      </c>
      <c r="L421" s="78">
        <f t="shared" si="75"/>
        <v>0.001</v>
      </c>
      <c r="N421" s="10">
        <f t="shared" si="66"/>
        <v>4.8972491909385125</v>
      </c>
      <c r="O421" s="10">
        <f t="shared" si="67"/>
        <v>-3.8972491909385125</v>
      </c>
      <c r="P421" s="54">
        <f t="shared" si="68"/>
        <v>0.003148148148142127</v>
      </c>
    </row>
    <row r="422" spans="1:16" ht="12.75">
      <c r="A422" s="38">
        <f t="shared" si="69"/>
        <v>412</v>
      </c>
      <c r="B422" s="25"/>
      <c r="C422" s="25"/>
      <c r="D422" s="25"/>
      <c r="E422" s="25"/>
      <c r="G422" s="69">
        <f t="shared" si="70"/>
        <v>0</v>
      </c>
      <c r="H422" s="69">
        <f t="shared" si="71"/>
        <v>0</v>
      </c>
      <c r="I422" s="69">
        <f t="shared" si="72"/>
        <v>0</v>
      </c>
      <c r="J422" s="77">
        <f t="shared" si="73"/>
        <v>0</v>
      </c>
      <c r="K422" s="54">
        <f t="shared" si="74"/>
        <v>0.003148148148142127</v>
      </c>
      <c r="L422" s="78">
        <f t="shared" si="75"/>
        <v>0.001</v>
      </c>
      <c r="N422" s="10">
        <f t="shared" si="66"/>
        <v>4.8972491909385125</v>
      </c>
      <c r="O422" s="10">
        <f t="shared" si="67"/>
        <v>-3.8972491909385125</v>
      </c>
      <c r="P422" s="54">
        <f t="shared" si="68"/>
        <v>0.003148148148142127</v>
      </c>
    </row>
    <row r="423" spans="1:16" ht="12.75">
      <c r="A423" s="38">
        <f t="shared" si="69"/>
        <v>413</v>
      </c>
      <c r="B423" s="25"/>
      <c r="C423" s="25"/>
      <c r="D423" s="25"/>
      <c r="E423" s="25"/>
      <c r="G423" s="69">
        <f t="shared" si="70"/>
        <v>0</v>
      </c>
      <c r="H423" s="69">
        <f t="shared" si="71"/>
        <v>0</v>
      </c>
      <c r="I423" s="69">
        <f t="shared" si="72"/>
        <v>0</v>
      </c>
      <c r="J423" s="77">
        <f t="shared" si="73"/>
        <v>0</v>
      </c>
      <c r="K423" s="54">
        <f t="shared" si="74"/>
        <v>0.003148148148142127</v>
      </c>
      <c r="L423" s="78">
        <f t="shared" si="75"/>
        <v>0.001</v>
      </c>
      <c r="N423" s="10">
        <f t="shared" si="66"/>
        <v>4.8972491909385125</v>
      </c>
      <c r="O423" s="10">
        <f t="shared" si="67"/>
        <v>-3.8972491909385125</v>
      </c>
      <c r="P423" s="54">
        <f t="shared" si="68"/>
        <v>0.003148148148142127</v>
      </c>
    </row>
    <row r="424" spans="1:16" ht="12.75">
      <c r="A424" s="38">
        <f t="shared" si="69"/>
        <v>414</v>
      </c>
      <c r="B424" s="25"/>
      <c r="C424" s="25"/>
      <c r="D424" s="25"/>
      <c r="E424" s="25"/>
      <c r="G424" s="69">
        <f t="shared" si="70"/>
        <v>0</v>
      </c>
      <c r="H424" s="69">
        <f t="shared" si="71"/>
        <v>0</v>
      </c>
      <c r="I424" s="69">
        <f t="shared" si="72"/>
        <v>0</v>
      </c>
      <c r="J424" s="77">
        <f t="shared" si="73"/>
        <v>0</v>
      </c>
      <c r="K424" s="54">
        <f t="shared" si="74"/>
        <v>0.003148148148142127</v>
      </c>
      <c r="L424" s="78">
        <f t="shared" si="75"/>
        <v>0.001</v>
      </c>
      <c r="N424" s="10">
        <f t="shared" si="66"/>
        <v>4.8972491909385125</v>
      </c>
      <c r="O424" s="10">
        <f t="shared" si="67"/>
        <v>-3.8972491909385125</v>
      </c>
      <c r="P424" s="54">
        <f t="shared" si="68"/>
        <v>0.003148148148142127</v>
      </c>
    </row>
    <row r="425" spans="1:16" ht="12.75">
      <c r="A425" s="38">
        <f t="shared" si="69"/>
        <v>415</v>
      </c>
      <c r="B425" s="25"/>
      <c r="C425" s="25"/>
      <c r="D425" s="25"/>
      <c r="E425" s="25"/>
      <c r="G425" s="69">
        <f t="shared" si="70"/>
        <v>0</v>
      </c>
      <c r="H425" s="69">
        <f t="shared" si="71"/>
        <v>0</v>
      </c>
      <c r="I425" s="69">
        <f t="shared" si="72"/>
        <v>0</v>
      </c>
      <c r="J425" s="77">
        <f t="shared" si="73"/>
        <v>0</v>
      </c>
      <c r="K425" s="54">
        <f t="shared" si="74"/>
        <v>0.003148148148142127</v>
      </c>
      <c r="L425" s="78">
        <f t="shared" si="75"/>
        <v>0.001</v>
      </c>
      <c r="N425" s="10">
        <f t="shared" si="66"/>
        <v>4.8972491909385125</v>
      </c>
      <c r="O425" s="10">
        <f t="shared" si="67"/>
        <v>-3.8972491909385125</v>
      </c>
      <c r="P425" s="54">
        <f t="shared" si="68"/>
        <v>0.003148148148142127</v>
      </c>
    </row>
    <row r="426" spans="1:16" ht="12.75">
      <c r="A426" s="38">
        <f t="shared" si="69"/>
        <v>416</v>
      </c>
      <c r="B426" s="25"/>
      <c r="C426" s="25"/>
      <c r="D426" s="25"/>
      <c r="E426" s="25"/>
      <c r="G426" s="69">
        <f t="shared" si="70"/>
        <v>0</v>
      </c>
      <c r="H426" s="69">
        <f t="shared" si="71"/>
        <v>0</v>
      </c>
      <c r="I426" s="69">
        <f t="shared" si="72"/>
        <v>0</v>
      </c>
      <c r="J426" s="77">
        <f t="shared" si="73"/>
        <v>0</v>
      </c>
      <c r="K426" s="54">
        <f t="shared" si="74"/>
        <v>0.003148148148142127</v>
      </c>
      <c r="L426" s="78">
        <f t="shared" si="75"/>
        <v>0.001</v>
      </c>
      <c r="N426" s="10">
        <f t="shared" si="66"/>
        <v>4.8972491909385125</v>
      </c>
      <c r="O426" s="10">
        <f t="shared" si="67"/>
        <v>-3.8972491909385125</v>
      </c>
      <c r="P426" s="54">
        <f t="shared" si="68"/>
        <v>0.003148148148142127</v>
      </c>
    </row>
    <row r="427" spans="1:16" ht="12.75">
      <c r="A427" s="38">
        <f t="shared" si="69"/>
        <v>417</v>
      </c>
      <c r="B427" s="25"/>
      <c r="C427" s="25"/>
      <c r="D427" s="25"/>
      <c r="E427" s="25"/>
      <c r="G427" s="69">
        <f t="shared" si="70"/>
        <v>0</v>
      </c>
      <c r="H427" s="69">
        <f t="shared" si="71"/>
        <v>0</v>
      </c>
      <c r="I427" s="69">
        <f t="shared" si="72"/>
        <v>0</v>
      </c>
      <c r="J427" s="77">
        <f t="shared" si="73"/>
        <v>0</v>
      </c>
      <c r="K427" s="54">
        <f t="shared" si="74"/>
        <v>0.003148148148142127</v>
      </c>
      <c r="L427" s="78">
        <f t="shared" si="75"/>
        <v>0.001</v>
      </c>
      <c r="N427" s="10">
        <f t="shared" si="66"/>
        <v>4.8972491909385125</v>
      </c>
      <c r="O427" s="10">
        <f t="shared" si="67"/>
        <v>-3.8972491909385125</v>
      </c>
      <c r="P427" s="54">
        <f t="shared" si="68"/>
        <v>0.003148148148142127</v>
      </c>
    </row>
    <row r="428" spans="1:16" ht="12.75">
      <c r="A428" s="38">
        <f t="shared" si="69"/>
        <v>418</v>
      </c>
      <c r="B428" s="25"/>
      <c r="C428" s="25"/>
      <c r="D428" s="25"/>
      <c r="E428" s="25"/>
      <c r="G428" s="69">
        <f t="shared" si="70"/>
        <v>0</v>
      </c>
      <c r="H428" s="69">
        <f t="shared" si="71"/>
        <v>0</v>
      </c>
      <c r="I428" s="69">
        <f t="shared" si="72"/>
        <v>0</v>
      </c>
      <c r="J428" s="77">
        <f t="shared" si="73"/>
        <v>0</v>
      </c>
      <c r="K428" s="54">
        <f t="shared" si="74"/>
        <v>0.003148148148142127</v>
      </c>
      <c r="L428" s="78">
        <f t="shared" si="75"/>
        <v>0.001</v>
      </c>
      <c r="N428" s="10">
        <f t="shared" si="66"/>
        <v>4.8972491909385125</v>
      </c>
      <c r="O428" s="10">
        <f t="shared" si="67"/>
        <v>-3.8972491909385125</v>
      </c>
      <c r="P428" s="54">
        <f t="shared" si="68"/>
        <v>0.003148148148142127</v>
      </c>
    </row>
    <row r="429" spans="1:16" ht="12.75">
      <c r="A429" s="38">
        <f t="shared" si="69"/>
        <v>419</v>
      </c>
      <c r="B429" s="25"/>
      <c r="C429" s="25"/>
      <c r="D429" s="25"/>
      <c r="E429" s="25"/>
      <c r="G429" s="69">
        <f t="shared" si="70"/>
        <v>0</v>
      </c>
      <c r="H429" s="69">
        <f t="shared" si="71"/>
        <v>0</v>
      </c>
      <c r="I429" s="69">
        <f t="shared" si="72"/>
        <v>0</v>
      </c>
      <c r="J429" s="77">
        <f t="shared" si="73"/>
        <v>0</v>
      </c>
      <c r="K429" s="54">
        <f t="shared" si="74"/>
        <v>0.003148148148142127</v>
      </c>
      <c r="L429" s="78">
        <f t="shared" si="75"/>
        <v>0.001</v>
      </c>
      <c r="N429" s="10">
        <f t="shared" si="66"/>
        <v>4.8972491909385125</v>
      </c>
      <c r="O429" s="10">
        <f t="shared" si="67"/>
        <v>-3.8972491909385125</v>
      </c>
      <c r="P429" s="54">
        <f t="shared" si="68"/>
        <v>0.003148148148142127</v>
      </c>
    </row>
    <row r="430" spans="1:16" ht="12.75">
      <c r="A430" s="38">
        <f t="shared" si="69"/>
        <v>420</v>
      </c>
      <c r="B430" s="25"/>
      <c r="C430" s="25"/>
      <c r="D430" s="25"/>
      <c r="E430" s="25"/>
      <c r="G430" s="69">
        <f t="shared" si="70"/>
        <v>0</v>
      </c>
      <c r="H430" s="69">
        <f t="shared" si="71"/>
        <v>0</v>
      </c>
      <c r="I430" s="69">
        <f t="shared" si="72"/>
        <v>0</v>
      </c>
      <c r="J430" s="77">
        <f t="shared" si="73"/>
        <v>0</v>
      </c>
      <c r="K430" s="54">
        <f t="shared" si="74"/>
        <v>0.003148148148142127</v>
      </c>
      <c r="L430" s="78">
        <f t="shared" si="75"/>
        <v>0.001</v>
      </c>
      <c r="N430" s="10">
        <f t="shared" si="66"/>
        <v>4.8972491909385125</v>
      </c>
      <c r="O430" s="10">
        <f t="shared" si="67"/>
        <v>-3.8972491909385125</v>
      </c>
      <c r="P430" s="54">
        <f t="shared" si="68"/>
        <v>0.003148148148142127</v>
      </c>
    </row>
    <row r="431" spans="1:16" ht="12.75">
      <c r="A431" s="38">
        <f t="shared" si="69"/>
        <v>421</v>
      </c>
      <c r="B431" s="25"/>
      <c r="C431" s="25"/>
      <c r="D431" s="25"/>
      <c r="E431" s="25"/>
      <c r="G431" s="69">
        <f t="shared" si="70"/>
        <v>0</v>
      </c>
      <c r="H431" s="69">
        <f t="shared" si="71"/>
        <v>0</v>
      </c>
      <c r="I431" s="69">
        <f t="shared" si="72"/>
        <v>0</v>
      </c>
      <c r="J431" s="77">
        <f t="shared" si="73"/>
        <v>0</v>
      </c>
      <c r="K431" s="54">
        <f t="shared" si="74"/>
        <v>0.003148148148142127</v>
      </c>
      <c r="L431" s="78">
        <f t="shared" si="75"/>
        <v>0.001</v>
      </c>
      <c r="N431" s="10">
        <f t="shared" si="66"/>
        <v>4.8972491909385125</v>
      </c>
      <c r="O431" s="10">
        <f t="shared" si="67"/>
        <v>-3.8972491909385125</v>
      </c>
      <c r="P431" s="54">
        <f t="shared" si="68"/>
        <v>0.003148148148142127</v>
      </c>
    </row>
    <row r="432" spans="1:16" ht="12.75">
      <c r="A432" s="38">
        <f t="shared" si="69"/>
        <v>422</v>
      </c>
      <c r="B432" s="25"/>
      <c r="C432" s="25"/>
      <c r="D432" s="25"/>
      <c r="E432" s="25"/>
      <c r="G432" s="69">
        <f t="shared" si="70"/>
        <v>0</v>
      </c>
      <c r="H432" s="69">
        <f t="shared" si="71"/>
        <v>0</v>
      </c>
      <c r="I432" s="69">
        <f t="shared" si="72"/>
        <v>0</v>
      </c>
      <c r="J432" s="77">
        <f t="shared" si="73"/>
        <v>0</v>
      </c>
      <c r="K432" s="54">
        <f t="shared" si="74"/>
        <v>0.003148148148142127</v>
      </c>
      <c r="L432" s="78">
        <f t="shared" si="75"/>
        <v>0.001</v>
      </c>
      <c r="N432" s="10">
        <f t="shared" si="66"/>
        <v>4.8972491909385125</v>
      </c>
      <c r="O432" s="10">
        <f t="shared" si="67"/>
        <v>-3.8972491909385125</v>
      </c>
      <c r="P432" s="54">
        <f t="shared" si="68"/>
        <v>0.003148148148142127</v>
      </c>
    </row>
    <row r="433" spans="1:16" ht="12.75">
      <c r="A433" s="38">
        <f t="shared" si="69"/>
        <v>423</v>
      </c>
      <c r="B433" s="25"/>
      <c r="C433" s="25"/>
      <c r="D433" s="25"/>
      <c r="E433" s="25"/>
      <c r="G433" s="69">
        <f t="shared" si="70"/>
        <v>0</v>
      </c>
      <c r="H433" s="69">
        <f t="shared" si="71"/>
        <v>0</v>
      </c>
      <c r="I433" s="69">
        <f t="shared" si="72"/>
        <v>0</v>
      </c>
      <c r="J433" s="77">
        <f t="shared" si="73"/>
        <v>0</v>
      </c>
      <c r="K433" s="54">
        <f t="shared" si="74"/>
        <v>0.003148148148142127</v>
      </c>
      <c r="L433" s="78">
        <f t="shared" si="75"/>
        <v>0.001</v>
      </c>
      <c r="N433" s="10">
        <f t="shared" si="66"/>
        <v>4.8972491909385125</v>
      </c>
      <c r="O433" s="10">
        <f t="shared" si="67"/>
        <v>-3.8972491909385125</v>
      </c>
      <c r="P433" s="54">
        <f t="shared" si="68"/>
        <v>0.003148148148142127</v>
      </c>
    </row>
    <row r="434" spans="1:16" ht="12.75">
      <c r="A434" s="38">
        <f t="shared" si="69"/>
        <v>424</v>
      </c>
      <c r="B434" s="25"/>
      <c r="C434" s="25"/>
      <c r="D434" s="25"/>
      <c r="E434" s="25"/>
      <c r="G434" s="69">
        <f t="shared" si="70"/>
        <v>0</v>
      </c>
      <c r="H434" s="69">
        <f t="shared" si="71"/>
        <v>0</v>
      </c>
      <c r="I434" s="69">
        <f t="shared" si="72"/>
        <v>0</v>
      </c>
      <c r="J434" s="77">
        <f t="shared" si="73"/>
        <v>0</v>
      </c>
      <c r="K434" s="54">
        <f t="shared" si="74"/>
        <v>0.003148148148142127</v>
      </c>
      <c r="L434" s="78">
        <f t="shared" si="75"/>
        <v>0.001</v>
      </c>
      <c r="N434" s="10">
        <f t="shared" si="66"/>
        <v>4.8972491909385125</v>
      </c>
      <c r="O434" s="10">
        <f t="shared" si="67"/>
        <v>-3.8972491909385125</v>
      </c>
      <c r="P434" s="54">
        <f t="shared" si="68"/>
        <v>0.003148148148142127</v>
      </c>
    </row>
    <row r="435" spans="1:16" ht="12.75">
      <c r="A435" s="38">
        <f t="shared" si="69"/>
        <v>425</v>
      </c>
      <c r="B435" s="25"/>
      <c r="C435" s="25"/>
      <c r="D435" s="25"/>
      <c r="E435" s="25"/>
      <c r="G435" s="69">
        <f t="shared" si="70"/>
        <v>0</v>
      </c>
      <c r="H435" s="69">
        <f t="shared" si="71"/>
        <v>0</v>
      </c>
      <c r="I435" s="69">
        <f t="shared" si="72"/>
        <v>0</v>
      </c>
      <c r="J435" s="77">
        <f t="shared" si="73"/>
        <v>0</v>
      </c>
      <c r="K435" s="54">
        <f t="shared" si="74"/>
        <v>0.003148148148142127</v>
      </c>
      <c r="L435" s="78">
        <f t="shared" si="75"/>
        <v>0.001</v>
      </c>
      <c r="N435" s="10">
        <f t="shared" si="66"/>
        <v>4.8972491909385125</v>
      </c>
      <c r="O435" s="10">
        <f t="shared" si="67"/>
        <v>-3.8972491909385125</v>
      </c>
      <c r="P435" s="54">
        <f t="shared" si="68"/>
        <v>0.003148148148142127</v>
      </c>
    </row>
    <row r="436" spans="1:16" ht="12.75">
      <c r="A436" s="38">
        <f t="shared" si="69"/>
        <v>426</v>
      </c>
      <c r="B436" s="25"/>
      <c r="C436" s="25"/>
      <c r="D436" s="25"/>
      <c r="E436" s="25"/>
      <c r="G436" s="69">
        <f t="shared" si="70"/>
        <v>0</v>
      </c>
      <c r="H436" s="69">
        <f t="shared" si="71"/>
        <v>0</v>
      </c>
      <c r="I436" s="69">
        <f t="shared" si="72"/>
        <v>0</v>
      </c>
      <c r="J436" s="77">
        <f t="shared" si="73"/>
        <v>0</v>
      </c>
      <c r="K436" s="54">
        <f t="shared" si="74"/>
        <v>0.003148148148142127</v>
      </c>
      <c r="L436" s="78">
        <f t="shared" si="75"/>
        <v>0.001</v>
      </c>
      <c r="N436" s="10">
        <f t="shared" si="66"/>
        <v>4.8972491909385125</v>
      </c>
      <c r="O436" s="10">
        <f t="shared" si="67"/>
        <v>-3.8972491909385125</v>
      </c>
      <c r="P436" s="54">
        <f t="shared" si="68"/>
        <v>0.003148148148142127</v>
      </c>
    </row>
    <row r="437" spans="1:16" ht="12.75">
      <c r="A437" s="38">
        <f t="shared" si="69"/>
        <v>427</v>
      </c>
      <c r="B437" s="25"/>
      <c r="C437" s="25"/>
      <c r="D437" s="25"/>
      <c r="E437" s="25"/>
      <c r="G437" s="69">
        <f t="shared" si="70"/>
        <v>0</v>
      </c>
      <c r="H437" s="69">
        <f t="shared" si="71"/>
        <v>0</v>
      </c>
      <c r="I437" s="69">
        <f t="shared" si="72"/>
        <v>0</v>
      </c>
      <c r="J437" s="77">
        <f t="shared" si="73"/>
        <v>0</v>
      </c>
      <c r="K437" s="54">
        <f t="shared" si="74"/>
        <v>0.003148148148142127</v>
      </c>
      <c r="L437" s="78">
        <f t="shared" si="75"/>
        <v>0.001</v>
      </c>
      <c r="N437" s="10">
        <f t="shared" si="66"/>
        <v>4.8972491909385125</v>
      </c>
      <c r="O437" s="10">
        <f t="shared" si="67"/>
        <v>-3.8972491909385125</v>
      </c>
      <c r="P437" s="54">
        <f t="shared" si="68"/>
        <v>0.003148148148142127</v>
      </c>
    </row>
    <row r="438" spans="1:16" ht="12.75">
      <c r="A438" s="38">
        <f t="shared" si="69"/>
        <v>428</v>
      </c>
      <c r="B438" s="25"/>
      <c r="C438" s="25"/>
      <c r="D438" s="25"/>
      <c r="E438" s="25"/>
      <c r="G438" s="69">
        <f t="shared" si="70"/>
        <v>0</v>
      </c>
      <c r="H438" s="69">
        <f t="shared" si="71"/>
        <v>0</v>
      </c>
      <c r="I438" s="69">
        <f t="shared" si="72"/>
        <v>0</v>
      </c>
      <c r="J438" s="77">
        <f t="shared" si="73"/>
        <v>0</v>
      </c>
      <c r="K438" s="54">
        <f t="shared" si="74"/>
        <v>0.003148148148142127</v>
      </c>
      <c r="L438" s="78">
        <f t="shared" si="75"/>
        <v>0.001</v>
      </c>
      <c r="N438" s="10">
        <f t="shared" si="66"/>
        <v>4.8972491909385125</v>
      </c>
      <c r="O438" s="10">
        <f t="shared" si="67"/>
        <v>-3.8972491909385125</v>
      </c>
      <c r="P438" s="54">
        <f t="shared" si="68"/>
        <v>0.003148148148142127</v>
      </c>
    </row>
    <row r="439" spans="1:16" ht="12.75">
      <c r="A439" s="38">
        <f t="shared" si="69"/>
        <v>429</v>
      </c>
      <c r="B439" s="25"/>
      <c r="C439" s="25"/>
      <c r="D439" s="25"/>
      <c r="E439" s="25"/>
      <c r="G439" s="69">
        <f t="shared" si="70"/>
        <v>0</v>
      </c>
      <c r="H439" s="69">
        <f t="shared" si="71"/>
        <v>0</v>
      </c>
      <c r="I439" s="69">
        <f t="shared" si="72"/>
        <v>0</v>
      </c>
      <c r="J439" s="77">
        <f t="shared" si="73"/>
        <v>0</v>
      </c>
      <c r="K439" s="54">
        <f t="shared" si="74"/>
        <v>0.003148148148142127</v>
      </c>
      <c r="L439" s="78">
        <f t="shared" si="75"/>
        <v>0.001</v>
      </c>
      <c r="N439" s="10">
        <f t="shared" si="66"/>
        <v>4.8972491909385125</v>
      </c>
      <c r="O439" s="10">
        <f t="shared" si="67"/>
        <v>-3.8972491909385125</v>
      </c>
      <c r="P439" s="54">
        <f t="shared" si="68"/>
        <v>0.003148148148142127</v>
      </c>
    </row>
    <row r="440" spans="1:16" ht="12.75">
      <c r="A440" s="38">
        <f t="shared" si="69"/>
        <v>430</v>
      </c>
      <c r="B440" s="25"/>
      <c r="C440" s="25"/>
      <c r="D440" s="25"/>
      <c r="E440" s="25"/>
      <c r="G440" s="69">
        <f t="shared" si="70"/>
        <v>0</v>
      </c>
      <c r="H440" s="69">
        <f t="shared" si="71"/>
        <v>0</v>
      </c>
      <c r="I440" s="69">
        <f t="shared" si="72"/>
        <v>0</v>
      </c>
      <c r="J440" s="77">
        <f t="shared" si="73"/>
        <v>0</v>
      </c>
      <c r="K440" s="54">
        <f t="shared" si="74"/>
        <v>0.003148148148142127</v>
      </c>
      <c r="L440" s="78">
        <f t="shared" si="75"/>
        <v>0.001</v>
      </c>
      <c r="N440" s="10">
        <f t="shared" si="66"/>
        <v>4.8972491909385125</v>
      </c>
      <c r="O440" s="10">
        <f t="shared" si="67"/>
        <v>-3.8972491909385125</v>
      </c>
      <c r="P440" s="54">
        <f t="shared" si="68"/>
        <v>0.003148148148142127</v>
      </c>
    </row>
    <row r="441" spans="1:16" ht="12.75">
      <c r="A441" s="38">
        <f t="shared" si="69"/>
        <v>431</v>
      </c>
      <c r="B441" s="25"/>
      <c r="C441" s="25"/>
      <c r="D441" s="25"/>
      <c r="E441" s="25"/>
      <c r="G441" s="69">
        <f t="shared" si="70"/>
        <v>0</v>
      </c>
      <c r="H441" s="69">
        <f t="shared" si="71"/>
        <v>0</v>
      </c>
      <c r="I441" s="69">
        <f t="shared" si="72"/>
        <v>0</v>
      </c>
      <c r="J441" s="77">
        <f t="shared" si="73"/>
        <v>0</v>
      </c>
      <c r="K441" s="54">
        <f t="shared" si="74"/>
        <v>0.003148148148142127</v>
      </c>
      <c r="L441" s="78">
        <f t="shared" si="75"/>
        <v>0.001</v>
      </c>
      <c r="N441" s="10">
        <f t="shared" si="66"/>
        <v>4.8972491909385125</v>
      </c>
      <c r="O441" s="10">
        <f t="shared" si="67"/>
        <v>-3.8972491909385125</v>
      </c>
      <c r="P441" s="54">
        <f t="shared" si="68"/>
        <v>0.003148148148142127</v>
      </c>
    </row>
    <row r="442" spans="1:16" ht="12.75">
      <c r="A442" s="38">
        <f t="shared" si="69"/>
        <v>432</v>
      </c>
      <c r="B442" s="25"/>
      <c r="C442" s="25"/>
      <c r="D442" s="25"/>
      <c r="E442" s="25"/>
      <c r="G442" s="69">
        <f t="shared" si="70"/>
        <v>0</v>
      </c>
      <c r="H442" s="69">
        <f t="shared" si="71"/>
        <v>0</v>
      </c>
      <c r="I442" s="69">
        <f t="shared" si="72"/>
        <v>0</v>
      </c>
      <c r="J442" s="77">
        <f t="shared" si="73"/>
        <v>0</v>
      </c>
      <c r="K442" s="54">
        <f t="shared" si="74"/>
        <v>0.003148148148142127</v>
      </c>
      <c r="L442" s="78">
        <f t="shared" si="75"/>
        <v>0.001</v>
      </c>
      <c r="N442" s="10">
        <f t="shared" si="66"/>
        <v>4.8972491909385125</v>
      </c>
      <c r="O442" s="10">
        <f t="shared" si="67"/>
        <v>-3.8972491909385125</v>
      </c>
      <c r="P442" s="54">
        <f t="shared" si="68"/>
        <v>0.003148148148142127</v>
      </c>
    </row>
    <row r="443" spans="1:16" ht="12.75">
      <c r="A443" s="38">
        <f t="shared" si="69"/>
        <v>433</v>
      </c>
      <c r="B443" s="25"/>
      <c r="C443" s="25"/>
      <c r="D443" s="25"/>
      <c r="E443" s="25"/>
      <c r="G443" s="69">
        <f t="shared" si="70"/>
        <v>0</v>
      </c>
      <c r="H443" s="69">
        <f t="shared" si="71"/>
        <v>0</v>
      </c>
      <c r="I443" s="69">
        <f t="shared" si="72"/>
        <v>0</v>
      </c>
      <c r="J443" s="77">
        <f t="shared" si="73"/>
        <v>0</v>
      </c>
      <c r="K443" s="54">
        <f t="shared" si="74"/>
        <v>0.003148148148142127</v>
      </c>
      <c r="L443" s="78">
        <f t="shared" si="75"/>
        <v>0.001</v>
      </c>
      <c r="N443" s="10">
        <f t="shared" si="66"/>
        <v>4.8972491909385125</v>
      </c>
      <c r="O443" s="10">
        <f t="shared" si="67"/>
        <v>-3.8972491909385125</v>
      </c>
      <c r="P443" s="54">
        <f t="shared" si="68"/>
        <v>0.003148148148142127</v>
      </c>
    </row>
    <row r="444" spans="1:16" ht="12.75">
      <c r="A444" s="38">
        <f t="shared" si="69"/>
        <v>434</v>
      </c>
      <c r="B444" s="25"/>
      <c r="C444" s="25"/>
      <c r="D444" s="25"/>
      <c r="E444" s="25"/>
      <c r="G444" s="69">
        <f t="shared" si="70"/>
        <v>0</v>
      </c>
      <c r="H444" s="69">
        <f t="shared" si="71"/>
        <v>0</v>
      </c>
      <c r="I444" s="69">
        <f t="shared" si="72"/>
        <v>0</v>
      </c>
      <c r="J444" s="77">
        <f t="shared" si="73"/>
        <v>0</v>
      </c>
      <c r="K444" s="54">
        <f t="shared" si="74"/>
        <v>0.003148148148142127</v>
      </c>
      <c r="L444" s="78">
        <f t="shared" si="75"/>
        <v>0.001</v>
      </c>
      <c r="N444" s="10">
        <f t="shared" si="66"/>
        <v>4.8972491909385125</v>
      </c>
      <c r="O444" s="10">
        <f t="shared" si="67"/>
        <v>-3.8972491909385125</v>
      </c>
      <c r="P444" s="54">
        <f t="shared" si="68"/>
        <v>0.003148148148142127</v>
      </c>
    </row>
    <row r="445" spans="1:16" ht="12.75">
      <c r="A445" s="38">
        <f t="shared" si="69"/>
        <v>435</v>
      </c>
      <c r="B445" s="25"/>
      <c r="C445" s="25"/>
      <c r="D445" s="25"/>
      <c r="E445" s="25"/>
      <c r="G445" s="69">
        <f t="shared" si="70"/>
        <v>0</v>
      </c>
      <c r="H445" s="69">
        <f t="shared" si="71"/>
        <v>0</v>
      </c>
      <c r="I445" s="69">
        <f t="shared" si="72"/>
        <v>0</v>
      </c>
      <c r="J445" s="77">
        <f t="shared" si="73"/>
        <v>0</v>
      </c>
      <c r="K445" s="54">
        <f t="shared" si="74"/>
        <v>0.003148148148142127</v>
      </c>
      <c r="L445" s="78">
        <f t="shared" si="75"/>
        <v>0.001</v>
      </c>
      <c r="N445" s="10">
        <f t="shared" si="66"/>
        <v>4.8972491909385125</v>
      </c>
      <c r="O445" s="10">
        <f t="shared" si="67"/>
        <v>-3.8972491909385125</v>
      </c>
      <c r="P445" s="54">
        <f t="shared" si="68"/>
        <v>0.003148148148142127</v>
      </c>
    </row>
    <row r="446" spans="1:16" ht="12.75">
      <c r="A446" s="38">
        <f t="shared" si="69"/>
        <v>436</v>
      </c>
      <c r="B446" s="25"/>
      <c r="C446" s="25"/>
      <c r="D446" s="25"/>
      <c r="E446" s="25"/>
      <c r="G446" s="69">
        <f t="shared" si="70"/>
        <v>0</v>
      </c>
      <c r="H446" s="69">
        <f t="shared" si="71"/>
        <v>0</v>
      </c>
      <c r="I446" s="69">
        <f t="shared" si="72"/>
        <v>0</v>
      </c>
      <c r="J446" s="77">
        <f t="shared" si="73"/>
        <v>0</v>
      </c>
      <c r="K446" s="54">
        <f t="shared" si="74"/>
        <v>0.003148148148142127</v>
      </c>
      <c r="L446" s="78">
        <f t="shared" si="75"/>
        <v>0.001</v>
      </c>
      <c r="N446" s="10">
        <f t="shared" si="66"/>
        <v>4.8972491909385125</v>
      </c>
      <c r="O446" s="10">
        <f t="shared" si="67"/>
        <v>-3.8972491909385125</v>
      </c>
      <c r="P446" s="54">
        <f t="shared" si="68"/>
        <v>0.003148148148142127</v>
      </c>
    </row>
    <row r="447" spans="1:16" ht="12.75">
      <c r="A447" s="38">
        <f t="shared" si="69"/>
        <v>437</v>
      </c>
      <c r="B447" s="25"/>
      <c r="C447" s="25"/>
      <c r="D447" s="25"/>
      <c r="E447" s="25"/>
      <c r="G447" s="69">
        <f t="shared" si="70"/>
        <v>0</v>
      </c>
      <c r="H447" s="69">
        <f t="shared" si="71"/>
        <v>0</v>
      </c>
      <c r="I447" s="69">
        <f t="shared" si="72"/>
        <v>0</v>
      </c>
      <c r="J447" s="77">
        <f t="shared" si="73"/>
        <v>0</v>
      </c>
      <c r="K447" s="54">
        <f t="shared" si="74"/>
        <v>0.003148148148142127</v>
      </c>
      <c r="L447" s="78">
        <f t="shared" si="75"/>
        <v>0.001</v>
      </c>
      <c r="N447" s="10">
        <f t="shared" si="66"/>
        <v>4.8972491909385125</v>
      </c>
      <c r="O447" s="10">
        <f t="shared" si="67"/>
        <v>-3.8972491909385125</v>
      </c>
      <c r="P447" s="54">
        <f t="shared" si="68"/>
        <v>0.003148148148142127</v>
      </c>
    </row>
    <row r="448" spans="1:16" ht="12.75">
      <c r="A448" s="38">
        <f t="shared" si="69"/>
        <v>438</v>
      </c>
      <c r="B448" s="25"/>
      <c r="C448" s="25"/>
      <c r="D448" s="25"/>
      <c r="E448" s="25"/>
      <c r="G448" s="69">
        <f t="shared" si="70"/>
        <v>0</v>
      </c>
      <c r="H448" s="69">
        <f t="shared" si="71"/>
        <v>0</v>
      </c>
      <c r="I448" s="69">
        <f t="shared" si="72"/>
        <v>0</v>
      </c>
      <c r="J448" s="77">
        <f t="shared" si="73"/>
        <v>0</v>
      </c>
      <c r="K448" s="54">
        <f t="shared" si="74"/>
        <v>0.003148148148142127</v>
      </c>
      <c r="L448" s="78">
        <f t="shared" si="75"/>
        <v>0.001</v>
      </c>
      <c r="N448" s="10">
        <f t="shared" si="66"/>
        <v>4.8972491909385125</v>
      </c>
      <c r="O448" s="10">
        <f t="shared" si="67"/>
        <v>-3.8972491909385125</v>
      </c>
      <c r="P448" s="54">
        <f t="shared" si="68"/>
        <v>0.003148148148142127</v>
      </c>
    </row>
    <row r="449" spans="1:16" ht="12.75">
      <c r="A449" s="38">
        <f t="shared" si="69"/>
        <v>439</v>
      </c>
      <c r="B449" s="25"/>
      <c r="C449" s="25"/>
      <c r="D449" s="25"/>
      <c r="E449" s="25"/>
      <c r="G449" s="69">
        <f t="shared" si="70"/>
        <v>0</v>
      </c>
      <c r="H449" s="69">
        <f t="shared" si="71"/>
        <v>0</v>
      </c>
      <c r="I449" s="69">
        <f t="shared" si="72"/>
        <v>0</v>
      </c>
      <c r="J449" s="77">
        <f t="shared" si="73"/>
        <v>0</v>
      </c>
      <c r="K449" s="54">
        <f t="shared" si="74"/>
        <v>0.003148148148142127</v>
      </c>
      <c r="L449" s="78">
        <f t="shared" si="75"/>
        <v>0.001</v>
      </c>
      <c r="N449" s="10">
        <f t="shared" si="66"/>
        <v>4.8972491909385125</v>
      </c>
      <c r="O449" s="10">
        <f t="shared" si="67"/>
        <v>-3.8972491909385125</v>
      </c>
      <c r="P449" s="54">
        <f t="shared" si="68"/>
        <v>0.003148148148142127</v>
      </c>
    </row>
    <row r="450" spans="1:16" ht="12.75">
      <c r="A450" s="38">
        <f t="shared" si="69"/>
        <v>440</v>
      </c>
      <c r="B450" s="25"/>
      <c r="C450" s="25"/>
      <c r="D450" s="25"/>
      <c r="E450" s="25"/>
      <c r="G450" s="69">
        <f t="shared" si="70"/>
        <v>0</v>
      </c>
      <c r="H450" s="69">
        <f t="shared" si="71"/>
        <v>0</v>
      </c>
      <c r="I450" s="69">
        <f t="shared" si="72"/>
        <v>0</v>
      </c>
      <c r="J450" s="77">
        <f t="shared" si="73"/>
        <v>0</v>
      </c>
      <c r="K450" s="54">
        <f t="shared" si="74"/>
        <v>0.003148148148142127</v>
      </c>
      <c r="L450" s="78">
        <f t="shared" si="75"/>
        <v>0.001</v>
      </c>
      <c r="N450" s="10">
        <f t="shared" si="66"/>
        <v>4.8972491909385125</v>
      </c>
      <c r="O450" s="10">
        <f t="shared" si="67"/>
        <v>-3.8972491909385125</v>
      </c>
      <c r="P450" s="54">
        <f t="shared" si="68"/>
        <v>0.003148148148142127</v>
      </c>
    </row>
    <row r="451" spans="1:16" ht="12.75">
      <c r="A451" s="38">
        <f t="shared" si="69"/>
        <v>441</v>
      </c>
      <c r="B451" s="25"/>
      <c r="C451" s="25"/>
      <c r="D451" s="25"/>
      <c r="E451" s="25"/>
      <c r="G451" s="69">
        <f t="shared" si="70"/>
        <v>0</v>
      </c>
      <c r="H451" s="69">
        <f t="shared" si="71"/>
        <v>0</v>
      </c>
      <c r="I451" s="69">
        <f t="shared" si="72"/>
        <v>0</v>
      </c>
      <c r="J451" s="77">
        <f t="shared" si="73"/>
        <v>0</v>
      </c>
      <c r="K451" s="54">
        <f t="shared" si="74"/>
        <v>0.003148148148142127</v>
      </c>
      <c r="L451" s="78">
        <f t="shared" si="75"/>
        <v>0.001</v>
      </c>
      <c r="N451" s="10">
        <f t="shared" si="66"/>
        <v>4.8972491909385125</v>
      </c>
      <c r="O451" s="10">
        <f t="shared" si="67"/>
        <v>-3.8972491909385125</v>
      </c>
      <c r="P451" s="54">
        <f t="shared" si="68"/>
        <v>0.003148148148142127</v>
      </c>
    </row>
    <row r="452" spans="1:16" ht="12.75">
      <c r="A452" s="38">
        <f t="shared" si="69"/>
        <v>442</v>
      </c>
      <c r="B452" s="25"/>
      <c r="C452" s="25"/>
      <c r="D452" s="25"/>
      <c r="E452" s="25"/>
      <c r="G452" s="69">
        <f t="shared" si="70"/>
        <v>0</v>
      </c>
      <c r="H452" s="69">
        <f t="shared" si="71"/>
        <v>0</v>
      </c>
      <c r="I452" s="69">
        <f t="shared" si="72"/>
        <v>0</v>
      </c>
      <c r="J452" s="77">
        <f t="shared" si="73"/>
        <v>0</v>
      </c>
      <c r="K452" s="54">
        <f t="shared" si="74"/>
        <v>0.003148148148142127</v>
      </c>
      <c r="L452" s="78">
        <f t="shared" si="75"/>
        <v>0.001</v>
      </c>
      <c r="N452" s="10">
        <f t="shared" si="66"/>
        <v>4.8972491909385125</v>
      </c>
      <c r="O452" s="10">
        <f t="shared" si="67"/>
        <v>-3.8972491909385125</v>
      </c>
      <c r="P452" s="54">
        <f t="shared" si="68"/>
        <v>0.003148148148142127</v>
      </c>
    </row>
    <row r="453" spans="1:16" ht="12.75">
      <c r="A453" s="38">
        <f t="shared" si="69"/>
        <v>443</v>
      </c>
      <c r="B453" s="25"/>
      <c r="C453" s="25"/>
      <c r="D453" s="25"/>
      <c r="E453" s="25"/>
      <c r="G453" s="69">
        <f t="shared" si="70"/>
        <v>0</v>
      </c>
      <c r="H453" s="69">
        <f t="shared" si="71"/>
        <v>0</v>
      </c>
      <c r="I453" s="69">
        <f t="shared" si="72"/>
        <v>0</v>
      </c>
      <c r="J453" s="77">
        <f t="shared" si="73"/>
        <v>0</v>
      </c>
      <c r="K453" s="54">
        <f t="shared" si="74"/>
        <v>0.003148148148142127</v>
      </c>
      <c r="L453" s="78">
        <f t="shared" si="75"/>
        <v>0.001</v>
      </c>
      <c r="N453" s="10">
        <f t="shared" si="66"/>
        <v>4.8972491909385125</v>
      </c>
      <c r="O453" s="10">
        <f t="shared" si="67"/>
        <v>-3.8972491909385125</v>
      </c>
      <c r="P453" s="54">
        <f t="shared" si="68"/>
        <v>0.003148148148142127</v>
      </c>
    </row>
    <row r="454" spans="1:16" ht="12.75">
      <c r="A454" s="38">
        <f t="shared" si="69"/>
        <v>444</v>
      </c>
      <c r="B454" s="25"/>
      <c r="C454" s="25"/>
      <c r="D454" s="25"/>
      <c r="E454" s="25"/>
      <c r="G454" s="69">
        <f t="shared" si="70"/>
        <v>0</v>
      </c>
      <c r="H454" s="69">
        <f t="shared" si="71"/>
        <v>0</v>
      </c>
      <c r="I454" s="69">
        <f t="shared" si="72"/>
        <v>0</v>
      </c>
      <c r="J454" s="77">
        <f t="shared" si="73"/>
        <v>0</v>
      </c>
      <c r="K454" s="54">
        <f t="shared" si="74"/>
        <v>0.003148148148142127</v>
      </c>
      <c r="L454" s="78">
        <f t="shared" si="75"/>
        <v>0.001</v>
      </c>
      <c r="N454" s="10">
        <f t="shared" si="66"/>
        <v>4.8972491909385125</v>
      </c>
      <c r="O454" s="10">
        <f t="shared" si="67"/>
        <v>-3.8972491909385125</v>
      </c>
      <c r="P454" s="54">
        <f t="shared" si="68"/>
        <v>0.003148148148142127</v>
      </c>
    </row>
    <row r="455" spans="1:16" ht="12.75">
      <c r="A455" s="38">
        <f t="shared" si="69"/>
        <v>445</v>
      </c>
      <c r="B455" s="25"/>
      <c r="C455" s="25"/>
      <c r="D455" s="25"/>
      <c r="E455" s="25"/>
      <c r="G455" s="69">
        <f t="shared" si="70"/>
        <v>0</v>
      </c>
      <c r="H455" s="69">
        <f t="shared" si="71"/>
        <v>0</v>
      </c>
      <c r="I455" s="69">
        <f t="shared" si="72"/>
        <v>0</v>
      </c>
      <c r="J455" s="77">
        <f t="shared" si="73"/>
        <v>0</v>
      </c>
      <c r="K455" s="54">
        <f t="shared" si="74"/>
        <v>0.003148148148142127</v>
      </c>
      <c r="L455" s="78">
        <f t="shared" si="75"/>
        <v>0.001</v>
      </c>
      <c r="N455" s="10">
        <f t="shared" si="66"/>
        <v>4.8972491909385125</v>
      </c>
      <c r="O455" s="10">
        <f t="shared" si="67"/>
        <v>-3.8972491909385125</v>
      </c>
      <c r="P455" s="54">
        <f t="shared" si="68"/>
        <v>0.003148148148142127</v>
      </c>
    </row>
    <row r="456" spans="1:16" ht="12.75">
      <c r="A456" s="38">
        <f t="shared" si="69"/>
        <v>446</v>
      </c>
      <c r="B456" s="25"/>
      <c r="C456" s="25"/>
      <c r="D456" s="25"/>
      <c r="E456" s="25"/>
      <c r="G456" s="69">
        <f t="shared" si="70"/>
        <v>0</v>
      </c>
      <c r="H456" s="69">
        <f t="shared" si="71"/>
        <v>0</v>
      </c>
      <c r="I456" s="69">
        <f t="shared" si="72"/>
        <v>0</v>
      </c>
      <c r="J456" s="77">
        <f t="shared" si="73"/>
        <v>0</v>
      </c>
      <c r="K456" s="54">
        <f t="shared" si="74"/>
        <v>0.003148148148142127</v>
      </c>
      <c r="L456" s="78">
        <f t="shared" si="75"/>
        <v>0.001</v>
      </c>
      <c r="N456" s="10">
        <f t="shared" si="66"/>
        <v>4.8972491909385125</v>
      </c>
      <c r="O456" s="10">
        <f t="shared" si="67"/>
        <v>-3.8972491909385125</v>
      </c>
      <c r="P456" s="54">
        <f t="shared" si="68"/>
        <v>0.003148148148142127</v>
      </c>
    </row>
    <row r="457" spans="1:16" ht="12.75">
      <c r="A457" s="38">
        <f t="shared" si="69"/>
        <v>447</v>
      </c>
      <c r="B457" s="25"/>
      <c r="C457" s="25"/>
      <c r="D457" s="25"/>
      <c r="E457" s="25"/>
      <c r="G457" s="69">
        <f t="shared" si="70"/>
        <v>0</v>
      </c>
      <c r="H457" s="69">
        <f t="shared" si="71"/>
        <v>0</v>
      </c>
      <c r="I457" s="69">
        <f t="shared" si="72"/>
        <v>0</v>
      </c>
      <c r="J457" s="77">
        <f t="shared" si="73"/>
        <v>0</v>
      </c>
      <c r="K457" s="54">
        <f t="shared" si="74"/>
        <v>0.003148148148142127</v>
      </c>
      <c r="L457" s="78">
        <f t="shared" si="75"/>
        <v>0.001</v>
      </c>
      <c r="N457" s="10">
        <f t="shared" si="66"/>
        <v>4.8972491909385125</v>
      </c>
      <c r="O457" s="10">
        <f t="shared" si="67"/>
        <v>-3.8972491909385125</v>
      </c>
      <c r="P457" s="54">
        <f t="shared" si="68"/>
        <v>0.003148148148142127</v>
      </c>
    </row>
    <row r="458" spans="1:16" ht="12.75">
      <c r="A458" s="38">
        <f t="shared" si="69"/>
        <v>448</v>
      </c>
      <c r="B458" s="25"/>
      <c r="C458" s="25"/>
      <c r="D458" s="25"/>
      <c r="E458" s="25"/>
      <c r="G458" s="69">
        <f t="shared" si="70"/>
        <v>0</v>
      </c>
      <c r="H458" s="69">
        <f t="shared" si="71"/>
        <v>0</v>
      </c>
      <c r="I458" s="69">
        <f t="shared" si="72"/>
        <v>0</v>
      </c>
      <c r="J458" s="77">
        <f t="shared" si="73"/>
        <v>0</v>
      </c>
      <c r="K458" s="54">
        <f t="shared" si="74"/>
        <v>0.003148148148142127</v>
      </c>
      <c r="L458" s="78">
        <f t="shared" si="75"/>
        <v>0.001</v>
      </c>
      <c r="N458" s="10">
        <f t="shared" si="66"/>
        <v>4.8972491909385125</v>
      </c>
      <c r="O458" s="10">
        <f t="shared" si="67"/>
        <v>-3.8972491909385125</v>
      </c>
      <c r="P458" s="54">
        <f t="shared" si="68"/>
        <v>0.003148148148142127</v>
      </c>
    </row>
    <row r="459" spans="1:16" ht="12.75">
      <c r="A459" s="38">
        <f t="shared" si="69"/>
        <v>449</v>
      </c>
      <c r="B459" s="25"/>
      <c r="C459" s="25"/>
      <c r="D459" s="25"/>
      <c r="E459" s="25"/>
      <c r="G459" s="69">
        <f t="shared" si="70"/>
        <v>0</v>
      </c>
      <c r="H459" s="69">
        <f t="shared" si="71"/>
        <v>0</v>
      </c>
      <c r="I459" s="69">
        <f t="shared" si="72"/>
        <v>0</v>
      </c>
      <c r="J459" s="77">
        <f t="shared" si="73"/>
        <v>0</v>
      </c>
      <c r="K459" s="54">
        <f t="shared" si="74"/>
        <v>0.003148148148142127</v>
      </c>
      <c r="L459" s="78">
        <f t="shared" si="75"/>
        <v>0.001</v>
      </c>
      <c r="N459" s="10">
        <f t="shared" si="66"/>
        <v>4.8972491909385125</v>
      </c>
      <c r="O459" s="10">
        <f t="shared" si="67"/>
        <v>-3.8972491909385125</v>
      </c>
      <c r="P459" s="54">
        <f t="shared" si="68"/>
        <v>0.003148148148142127</v>
      </c>
    </row>
    <row r="460" spans="1:16" ht="12.75">
      <c r="A460" s="38">
        <f t="shared" si="69"/>
        <v>450</v>
      </c>
      <c r="B460" s="25"/>
      <c r="C460" s="25"/>
      <c r="D460" s="25"/>
      <c r="E460" s="25"/>
      <c r="G460" s="69">
        <f t="shared" si="70"/>
        <v>0</v>
      </c>
      <c r="H460" s="69">
        <f t="shared" si="71"/>
        <v>0</v>
      </c>
      <c r="I460" s="69">
        <f t="shared" si="72"/>
        <v>0</v>
      </c>
      <c r="J460" s="77">
        <f t="shared" si="73"/>
        <v>0</v>
      </c>
      <c r="K460" s="54">
        <f t="shared" si="74"/>
        <v>0.003148148148142127</v>
      </c>
      <c r="L460" s="78">
        <f t="shared" si="75"/>
        <v>0.001</v>
      </c>
      <c r="N460" s="10">
        <f aca="true" t="shared" si="76" ref="N460:N510">$O$1*(E460-$U$2)/$U$1</f>
        <v>4.8972491909385125</v>
      </c>
      <c r="O460" s="10">
        <f aca="true" t="shared" si="77" ref="O460:O510">1-N460</f>
        <v>-3.8972491909385125</v>
      </c>
      <c r="P460" s="54">
        <f aca="true" t="shared" si="78" ref="P460:P510">K460</f>
        <v>0.003148148148142127</v>
      </c>
    </row>
    <row r="461" spans="1:16" ht="12.75">
      <c r="A461" s="38">
        <f aca="true" t="shared" si="79" ref="A461:A524">A460+1</f>
        <v>451</v>
      </c>
      <c r="B461" s="25"/>
      <c r="C461" s="25"/>
      <c r="D461" s="25"/>
      <c r="E461" s="25"/>
      <c r="G461" s="69">
        <f t="shared" si="70"/>
        <v>0</v>
      </c>
      <c r="H461" s="69">
        <f t="shared" si="71"/>
        <v>0</v>
      </c>
      <c r="I461" s="69">
        <f t="shared" si="72"/>
        <v>0</v>
      </c>
      <c r="J461" s="77">
        <f t="shared" si="73"/>
        <v>0</v>
      </c>
      <c r="K461" s="54">
        <f t="shared" si="74"/>
        <v>0.003148148148142127</v>
      </c>
      <c r="L461" s="78">
        <f t="shared" si="75"/>
        <v>0.001</v>
      </c>
      <c r="N461" s="10">
        <f t="shared" si="76"/>
        <v>4.8972491909385125</v>
      </c>
      <c r="O461" s="10">
        <f t="shared" si="77"/>
        <v>-3.8972491909385125</v>
      </c>
      <c r="P461" s="54">
        <f t="shared" si="78"/>
        <v>0.003148148148142127</v>
      </c>
    </row>
    <row r="462" spans="1:16" ht="12.75">
      <c r="A462" s="38">
        <f t="shared" si="79"/>
        <v>452</v>
      </c>
      <c r="B462" s="25"/>
      <c r="C462" s="25"/>
      <c r="D462" s="25"/>
      <c r="E462" s="25"/>
      <c r="G462" s="69">
        <f t="shared" si="70"/>
        <v>0</v>
      </c>
      <c r="H462" s="69">
        <f t="shared" si="71"/>
        <v>0</v>
      </c>
      <c r="I462" s="69">
        <f t="shared" si="72"/>
        <v>0</v>
      </c>
      <c r="J462" s="77">
        <f t="shared" si="73"/>
        <v>0</v>
      </c>
      <c r="K462" s="54">
        <f t="shared" si="74"/>
        <v>0.003148148148142127</v>
      </c>
      <c r="L462" s="78">
        <f t="shared" si="75"/>
        <v>0.001</v>
      </c>
      <c r="N462" s="10">
        <f t="shared" si="76"/>
        <v>4.8972491909385125</v>
      </c>
      <c r="O462" s="10">
        <f t="shared" si="77"/>
        <v>-3.8972491909385125</v>
      </c>
      <c r="P462" s="54">
        <f t="shared" si="78"/>
        <v>0.003148148148142127</v>
      </c>
    </row>
    <row r="463" spans="1:16" ht="12.75">
      <c r="A463" s="38">
        <f t="shared" si="79"/>
        <v>453</v>
      </c>
      <c r="B463" s="25"/>
      <c r="C463" s="25"/>
      <c r="D463" s="25"/>
      <c r="E463" s="25"/>
      <c r="G463" s="69">
        <f t="shared" si="70"/>
        <v>0</v>
      </c>
      <c r="H463" s="69">
        <f t="shared" si="71"/>
        <v>0</v>
      </c>
      <c r="I463" s="69">
        <f t="shared" si="72"/>
        <v>0</v>
      </c>
      <c r="J463" s="77">
        <f t="shared" si="73"/>
        <v>0</v>
      </c>
      <c r="K463" s="54">
        <f t="shared" si="74"/>
        <v>0.003148148148142127</v>
      </c>
      <c r="L463" s="78">
        <f t="shared" si="75"/>
        <v>0.001</v>
      </c>
      <c r="N463" s="10">
        <f t="shared" si="76"/>
        <v>4.8972491909385125</v>
      </c>
      <c r="O463" s="10">
        <f t="shared" si="77"/>
        <v>-3.8972491909385125</v>
      </c>
      <c r="P463" s="54">
        <f t="shared" si="78"/>
        <v>0.003148148148142127</v>
      </c>
    </row>
    <row r="464" spans="1:16" ht="12.75">
      <c r="A464" s="38">
        <f t="shared" si="79"/>
        <v>454</v>
      </c>
      <c r="B464" s="25"/>
      <c r="C464" s="25"/>
      <c r="D464" s="25"/>
      <c r="E464" s="25"/>
      <c r="G464" s="69">
        <f t="shared" si="70"/>
        <v>0</v>
      </c>
      <c r="H464" s="69">
        <f t="shared" si="71"/>
        <v>0</v>
      </c>
      <c r="I464" s="69">
        <f t="shared" si="72"/>
        <v>0</v>
      </c>
      <c r="J464" s="77">
        <f t="shared" si="73"/>
        <v>0</v>
      </c>
      <c r="K464" s="54">
        <f t="shared" si="74"/>
        <v>0.003148148148142127</v>
      </c>
      <c r="L464" s="78">
        <f t="shared" si="75"/>
        <v>0.001</v>
      </c>
      <c r="N464" s="10">
        <f t="shared" si="76"/>
        <v>4.8972491909385125</v>
      </c>
      <c r="O464" s="10">
        <f t="shared" si="77"/>
        <v>-3.8972491909385125</v>
      </c>
      <c r="P464" s="54">
        <f t="shared" si="78"/>
        <v>0.003148148148142127</v>
      </c>
    </row>
    <row r="465" spans="1:16" ht="12.75">
      <c r="A465" s="38">
        <f t="shared" si="79"/>
        <v>455</v>
      </c>
      <c r="B465" s="25"/>
      <c r="C465" s="25"/>
      <c r="D465" s="25"/>
      <c r="E465" s="25"/>
      <c r="G465" s="69">
        <f t="shared" si="70"/>
        <v>0</v>
      </c>
      <c r="H465" s="69">
        <f t="shared" si="71"/>
        <v>0</v>
      </c>
      <c r="I465" s="69">
        <f t="shared" si="72"/>
        <v>0</v>
      </c>
      <c r="J465" s="77">
        <f t="shared" si="73"/>
        <v>0</v>
      </c>
      <c r="K465" s="54">
        <f t="shared" si="74"/>
        <v>0.003148148148142127</v>
      </c>
      <c r="L465" s="78">
        <f t="shared" si="75"/>
        <v>0.001</v>
      </c>
      <c r="N465" s="10">
        <f t="shared" si="76"/>
        <v>4.8972491909385125</v>
      </c>
      <c r="O465" s="10">
        <f t="shared" si="77"/>
        <v>-3.8972491909385125</v>
      </c>
      <c r="P465" s="54">
        <f t="shared" si="78"/>
        <v>0.003148148148142127</v>
      </c>
    </row>
    <row r="466" spans="1:16" ht="12.75">
      <c r="A466" s="38">
        <f t="shared" si="79"/>
        <v>456</v>
      </c>
      <c r="B466" s="25"/>
      <c r="C466" s="25"/>
      <c r="D466" s="25"/>
      <c r="E466" s="25"/>
      <c r="G466" s="69">
        <f t="shared" si="70"/>
        <v>0</v>
      </c>
      <c r="H466" s="69">
        <f t="shared" si="71"/>
        <v>0</v>
      </c>
      <c r="I466" s="69">
        <f t="shared" si="72"/>
        <v>0</v>
      </c>
      <c r="J466" s="77">
        <f t="shared" si="73"/>
        <v>0</v>
      </c>
      <c r="K466" s="54">
        <f t="shared" si="74"/>
        <v>0.003148148148142127</v>
      </c>
      <c r="L466" s="78">
        <f t="shared" si="75"/>
        <v>0.001</v>
      </c>
      <c r="N466" s="10">
        <f t="shared" si="76"/>
        <v>4.8972491909385125</v>
      </c>
      <c r="O466" s="10">
        <f t="shared" si="77"/>
        <v>-3.8972491909385125</v>
      </c>
      <c r="P466" s="54">
        <f t="shared" si="78"/>
        <v>0.003148148148142127</v>
      </c>
    </row>
    <row r="467" spans="1:16" ht="12.75">
      <c r="A467" s="38">
        <f t="shared" si="79"/>
        <v>457</v>
      </c>
      <c r="B467" s="25"/>
      <c r="C467" s="25"/>
      <c r="D467" s="25"/>
      <c r="E467" s="25"/>
      <c r="G467" s="69">
        <f t="shared" si="70"/>
        <v>0</v>
      </c>
      <c r="H467" s="69">
        <f t="shared" si="71"/>
        <v>0</v>
      </c>
      <c r="I467" s="69">
        <f t="shared" si="72"/>
        <v>0</v>
      </c>
      <c r="J467" s="77">
        <f t="shared" si="73"/>
        <v>0</v>
      </c>
      <c r="K467" s="54">
        <f t="shared" si="74"/>
        <v>0.003148148148142127</v>
      </c>
      <c r="L467" s="78">
        <f t="shared" si="75"/>
        <v>0.001</v>
      </c>
      <c r="N467" s="10">
        <f t="shared" si="76"/>
        <v>4.8972491909385125</v>
      </c>
      <c r="O467" s="10">
        <f t="shared" si="77"/>
        <v>-3.8972491909385125</v>
      </c>
      <c r="P467" s="54">
        <f t="shared" si="78"/>
        <v>0.003148148148142127</v>
      </c>
    </row>
    <row r="468" spans="1:16" ht="12.75">
      <c r="A468" s="38">
        <f t="shared" si="79"/>
        <v>458</v>
      </c>
      <c r="B468" s="25"/>
      <c r="C468" s="25"/>
      <c r="D468" s="25"/>
      <c r="E468" s="25"/>
      <c r="G468" s="69">
        <f t="shared" si="70"/>
        <v>0</v>
      </c>
      <c r="H468" s="69">
        <f t="shared" si="71"/>
        <v>0</v>
      </c>
      <c r="I468" s="69">
        <f t="shared" si="72"/>
        <v>0</v>
      </c>
      <c r="J468" s="77">
        <f t="shared" si="73"/>
        <v>0</v>
      </c>
      <c r="K468" s="54">
        <f t="shared" si="74"/>
        <v>0.003148148148142127</v>
      </c>
      <c r="L468" s="78">
        <f t="shared" si="75"/>
        <v>0.001</v>
      </c>
      <c r="N468" s="10">
        <f t="shared" si="76"/>
        <v>4.8972491909385125</v>
      </c>
      <c r="O468" s="10">
        <f t="shared" si="77"/>
        <v>-3.8972491909385125</v>
      </c>
      <c r="P468" s="54">
        <f t="shared" si="78"/>
        <v>0.003148148148142127</v>
      </c>
    </row>
    <row r="469" spans="1:16" ht="12.75">
      <c r="A469" s="38">
        <f t="shared" si="79"/>
        <v>459</v>
      </c>
      <c r="B469" s="25"/>
      <c r="C469" s="25"/>
      <c r="D469" s="25"/>
      <c r="E469" s="25"/>
      <c r="G469" s="69">
        <f aca="true" t="shared" si="80" ref="G469:G503">INT(B469/X$26)*X$25+MOD(B469,X$28)*X$27</f>
        <v>0</v>
      </c>
      <c r="H469" s="69">
        <f aca="true" t="shared" si="81" ref="H469:H503">INT(C469/Y$26)*Y$25+MOD(C469,Y$28)*Y$27</f>
        <v>0</v>
      </c>
      <c r="I469" s="69">
        <f aca="true" t="shared" si="82" ref="I469:I503">INT(D469/Z$26)*Z$25+MOD(D469,Z$28)*Z$27</f>
        <v>0</v>
      </c>
      <c r="J469" s="77">
        <f aca="true" t="shared" si="83" ref="J469:J503">SUM(G469:I469)</f>
        <v>0</v>
      </c>
      <c r="K469" s="54">
        <f aca="true" t="shared" si="84" ref="K469:K503">IF(ISNUMBER(E469),J469-$J$11+$K$9/86400,MAX($J$11:$J$2003)-$J$11)</f>
        <v>0.003148148148142127</v>
      </c>
      <c r="L469" s="78">
        <f aca="true" t="shared" si="85" ref="L469:L503">IF(ISBLANK(E469),0.001,IF(N469&gt;0.001,N469,0.001))</f>
        <v>0.001</v>
      </c>
      <c r="N469" s="10">
        <f t="shared" si="76"/>
        <v>4.8972491909385125</v>
      </c>
      <c r="O469" s="10">
        <f t="shared" si="77"/>
        <v>-3.8972491909385125</v>
      </c>
      <c r="P469" s="54">
        <f t="shared" si="78"/>
        <v>0.003148148148142127</v>
      </c>
    </row>
    <row r="470" spans="1:16" ht="12.75">
      <c r="A470" s="38">
        <f t="shared" si="79"/>
        <v>460</v>
      </c>
      <c r="B470" s="25"/>
      <c r="C470" s="25"/>
      <c r="D470" s="25"/>
      <c r="E470" s="25"/>
      <c r="G470" s="69">
        <f t="shared" si="80"/>
        <v>0</v>
      </c>
      <c r="H470" s="69">
        <f t="shared" si="81"/>
        <v>0</v>
      </c>
      <c r="I470" s="69">
        <f t="shared" si="82"/>
        <v>0</v>
      </c>
      <c r="J470" s="77">
        <f t="shared" si="83"/>
        <v>0</v>
      </c>
      <c r="K470" s="54">
        <f t="shared" si="84"/>
        <v>0.003148148148142127</v>
      </c>
      <c r="L470" s="78">
        <f t="shared" si="85"/>
        <v>0.001</v>
      </c>
      <c r="N470" s="10">
        <f t="shared" si="76"/>
        <v>4.8972491909385125</v>
      </c>
      <c r="O470" s="10">
        <f t="shared" si="77"/>
        <v>-3.8972491909385125</v>
      </c>
      <c r="P470" s="54">
        <f t="shared" si="78"/>
        <v>0.003148148148142127</v>
      </c>
    </row>
    <row r="471" spans="1:16" ht="12.75">
      <c r="A471" s="38">
        <f t="shared" si="79"/>
        <v>461</v>
      </c>
      <c r="B471" s="25"/>
      <c r="C471" s="25"/>
      <c r="D471" s="25"/>
      <c r="E471" s="25"/>
      <c r="G471" s="69">
        <f t="shared" si="80"/>
        <v>0</v>
      </c>
      <c r="H471" s="69">
        <f t="shared" si="81"/>
        <v>0</v>
      </c>
      <c r="I471" s="69">
        <f t="shared" si="82"/>
        <v>0</v>
      </c>
      <c r="J471" s="77">
        <f t="shared" si="83"/>
        <v>0</v>
      </c>
      <c r="K471" s="54">
        <f t="shared" si="84"/>
        <v>0.003148148148142127</v>
      </c>
      <c r="L471" s="78">
        <f t="shared" si="85"/>
        <v>0.001</v>
      </c>
      <c r="N471" s="10">
        <f t="shared" si="76"/>
        <v>4.8972491909385125</v>
      </c>
      <c r="O471" s="10">
        <f t="shared" si="77"/>
        <v>-3.8972491909385125</v>
      </c>
      <c r="P471" s="54">
        <f t="shared" si="78"/>
        <v>0.003148148148142127</v>
      </c>
    </row>
    <row r="472" spans="1:16" ht="12.75">
      <c r="A472" s="38">
        <f t="shared" si="79"/>
        <v>462</v>
      </c>
      <c r="B472" s="25"/>
      <c r="C472" s="25"/>
      <c r="D472" s="25"/>
      <c r="E472" s="25"/>
      <c r="G472" s="69">
        <f t="shared" si="80"/>
        <v>0</v>
      </c>
      <c r="H472" s="69">
        <f t="shared" si="81"/>
        <v>0</v>
      </c>
      <c r="I472" s="69">
        <f t="shared" si="82"/>
        <v>0</v>
      </c>
      <c r="J472" s="77">
        <f t="shared" si="83"/>
        <v>0</v>
      </c>
      <c r="K472" s="54">
        <f t="shared" si="84"/>
        <v>0.003148148148142127</v>
      </c>
      <c r="L472" s="78">
        <f t="shared" si="85"/>
        <v>0.001</v>
      </c>
      <c r="N472" s="10">
        <f t="shared" si="76"/>
        <v>4.8972491909385125</v>
      </c>
      <c r="O472" s="10">
        <f t="shared" si="77"/>
        <v>-3.8972491909385125</v>
      </c>
      <c r="P472" s="54">
        <f t="shared" si="78"/>
        <v>0.003148148148142127</v>
      </c>
    </row>
    <row r="473" spans="1:16" ht="12.75">
      <c r="A473" s="38">
        <f t="shared" si="79"/>
        <v>463</v>
      </c>
      <c r="B473" s="25"/>
      <c r="C473" s="25"/>
      <c r="D473" s="25"/>
      <c r="E473" s="25"/>
      <c r="G473" s="69">
        <f t="shared" si="80"/>
        <v>0</v>
      </c>
      <c r="H473" s="69">
        <f t="shared" si="81"/>
        <v>0</v>
      </c>
      <c r="I473" s="69">
        <f t="shared" si="82"/>
        <v>0</v>
      </c>
      <c r="J473" s="77">
        <f t="shared" si="83"/>
        <v>0</v>
      </c>
      <c r="K473" s="54">
        <f t="shared" si="84"/>
        <v>0.003148148148142127</v>
      </c>
      <c r="L473" s="78">
        <f t="shared" si="85"/>
        <v>0.001</v>
      </c>
      <c r="N473" s="10">
        <f t="shared" si="76"/>
        <v>4.8972491909385125</v>
      </c>
      <c r="O473" s="10">
        <f t="shared" si="77"/>
        <v>-3.8972491909385125</v>
      </c>
      <c r="P473" s="54">
        <f t="shared" si="78"/>
        <v>0.003148148148142127</v>
      </c>
    </row>
    <row r="474" spans="1:16" ht="12.75">
      <c r="A474" s="38">
        <f t="shared" si="79"/>
        <v>464</v>
      </c>
      <c r="B474" s="25"/>
      <c r="C474" s="25"/>
      <c r="D474" s="25"/>
      <c r="E474" s="25"/>
      <c r="G474" s="69">
        <f t="shared" si="80"/>
        <v>0</v>
      </c>
      <c r="H474" s="69">
        <f t="shared" si="81"/>
        <v>0</v>
      </c>
      <c r="I474" s="69">
        <f t="shared" si="82"/>
        <v>0</v>
      </c>
      <c r="J474" s="77">
        <f t="shared" si="83"/>
        <v>0</v>
      </c>
      <c r="K474" s="54">
        <f t="shared" si="84"/>
        <v>0.003148148148142127</v>
      </c>
      <c r="L474" s="78">
        <f t="shared" si="85"/>
        <v>0.001</v>
      </c>
      <c r="N474" s="10">
        <f t="shared" si="76"/>
        <v>4.8972491909385125</v>
      </c>
      <c r="O474" s="10">
        <f t="shared" si="77"/>
        <v>-3.8972491909385125</v>
      </c>
      <c r="P474" s="54">
        <f t="shared" si="78"/>
        <v>0.003148148148142127</v>
      </c>
    </row>
    <row r="475" spans="1:16" ht="12.75">
      <c r="A475" s="38">
        <f t="shared" si="79"/>
        <v>465</v>
      </c>
      <c r="B475" s="25"/>
      <c r="C475" s="25"/>
      <c r="D475" s="25"/>
      <c r="E475" s="25"/>
      <c r="G475" s="69">
        <f t="shared" si="80"/>
        <v>0</v>
      </c>
      <c r="H475" s="69">
        <f t="shared" si="81"/>
        <v>0</v>
      </c>
      <c r="I475" s="69">
        <f t="shared" si="82"/>
        <v>0</v>
      </c>
      <c r="J475" s="77">
        <f t="shared" si="83"/>
        <v>0</v>
      </c>
      <c r="K475" s="54">
        <f t="shared" si="84"/>
        <v>0.003148148148142127</v>
      </c>
      <c r="L475" s="78">
        <f t="shared" si="85"/>
        <v>0.001</v>
      </c>
      <c r="N475" s="10">
        <f t="shared" si="76"/>
        <v>4.8972491909385125</v>
      </c>
      <c r="O475" s="10">
        <f t="shared" si="77"/>
        <v>-3.8972491909385125</v>
      </c>
      <c r="P475" s="54">
        <f t="shared" si="78"/>
        <v>0.003148148148142127</v>
      </c>
    </row>
    <row r="476" spans="1:16" ht="12.75">
      <c r="A476" s="38">
        <f t="shared" si="79"/>
        <v>466</v>
      </c>
      <c r="B476" s="25"/>
      <c r="C476" s="25"/>
      <c r="D476" s="25"/>
      <c r="E476" s="25"/>
      <c r="G476" s="69">
        <f t="shared" si="80"/>
        <v>0</v>
      </c>
      <c r="H476" s="69">
        <f t="shared" si="81"/>
        <v>0</v>
      </c>
      <c r="I476" s="69">
        <f t="shared" si="82"/>
        <v>0</v>
      </c>
      <c r="J476" s="77">
        <f t="shared" si="83"/>
        <v>0</v>
      </c>
      <c r="K476" s="54">
        <f t="shared" si="84"/>
        <v>0.003148148148142127</v>
      </c>
      <c r="L476" s="78">
        <f t="shared" si="85"/>
        <v>0.001</v>
      </c>
      <c r="N476" s="10">
        <f t="shared" si="76"/>
        <v>4.8972491909385125</v>
      </c>
      <c r="O476" s="10">
        <f t="shared" si="77"/>
        <v>-3.8972491909385125</v>
      </c>
      <c r="P476" s="54">
        <f t="shared" si="78"/>
        <v>0.003148148148142127</v>
      </c>
    </row>
    <row r="477" spans="1:16" ht="12.75">
      <c r="A477" s="38">
        <f t="shared" si="79"/>
        <v>467</v>
      </c>
      <c r="B477" s="25"/>
      <c r="C477" s="25"/>
      <c r="D477" s="25"/>
      <c r="E477" s="25"/>
      <c r="G477" s="69">
        <f t="shared" si="80"/>
        <v>0</v>
      </c>
      <c r="H477" s="69">
        <f t="shared" si="81"/>
        <v>0</v>
      </c>
      <c r="I477" s="69">
        <f t="shared" si="82"/>
        <v>0</v>
      </c>
      <c r="J477" s="77">
        <f t="shared" si="83"/>
        <v>0</v>
      </c>
      <c r="K477" s="54">
        <f t="shared" si="84"/>
        <v>0.003148148148142127</v>
      </c>
      <c r="L477" s="78">
        <f t="shared" si="85"/>
        <v>0.001</v>
      </c>
      <c r="N477" s="10">
        <f t="shared" si="76"/>
        <v>4.8972491909385125</v>
      </c>
      <c r="O477" s="10">
        <f t="shared" si="77"/>
        <v>-3.8972491909385125</v>
      </c>
      <c r="P477" s="54">
        <f t="shared" si="78"/>
        <v>0.003148148148142127</v>
      </c>
    </row>
    <row r="478" spans="1:16" ht="12.75">
      <c r="A478" s="38">
        <f t="shared" si="79"/>
        <v>468</v>
      </c>
      <c r="B478" s="25"/>
      <c r="C478" s="25"/>
      <c r="D478" s="25"/>
      <c r="E478" s="25"/>
      <c r="G478" s="69">
        <f t="shared" si="80"/>
        <v>0</v>
      </c>
      <c r="H478" s="69">
        <f t="shared" si="81"/>
        <v>0</v>
      </c>
      <c r="I478" s="69">
        <f t="shared" si="82"/>
        <v>0</v>
      </c>
      <c r="J478" s="77">
        <f t="shared" si="83"/>
        <v>0</v>
      </c>
      <c r="K478" s="54">
        <f t="shared" si="84"/>
        <v>0.003148148148142127</v>
      </c>
      <c r="L478" s="78">
        <f t="shared" si="85"/>
        <v>0.001</v>
      </c>
      <c r="N478" s="10">
        <f t="shared" si="76"/>
        <v>4.8972491909385125</v>
      </c>
      <c r="O478" s="10">
        <f t="shared" si="77"/>
        <v>-3.8972491909385125</v>
      </c>
      <c r="P478" s="54">
        <f t="shared" si="78"/>
        <v>0.003148148148142127</v>
      </c>
    </row>
    <row r="479" spans="1:16" ht="12.75">
      <c r="A479" s="38">
        <f t="shared" si="79"/>
        <v>469</v>
      </c>
      <c r="B479" s="25"/>
      <c r="C479" s="25"/>
      <c r="D479" s="25"/>
      <c r="E479" s="25"/>
      <c r="G479" s="69">
        <f t="shared" si="80"/>
        <v>0</v>
      </c>
      <c r="H479" s="69">
        <f t="shared" si="81"/>
        <v>0</v>
      </c>
      <c r="I479" s="69">
        <f t="shared" si="82"/>
        <v>0</v>
      </c>
      <c r="J479" s="77">
        <f t="shared" si="83"/>
        <v>0</v>
      </c>
      <c r="K479" s="54">
        <f t="shared" si="84"/>
        <v>0.003148148148142127</v>
      </c>
      <c r="L479" s="78">
        <f t="shared" si="85"/>
        <v>0.001</v>
      </c>
      <c r="N479" s="10">
        <f t="shared" si="76"/>
        <v>4.8972491909385125</v>
      </c>
      <c r="O479" s="10">
        <f t="shared" si="77"/>
        <v>-3.8972491909385125</v>
      </c>
      <c r="P479" s="54">
        <f t="shared" si="78"/>
        <v>0.003148148148142127</v>
      </c>
    </row>
    <row r="480" spans="1:16" ht="12.75">
      <c r="A480" s="38">
        <f t="shared" si="79"/>
        <v>470</v>
      </c>
      <c r="B480" s="25"/>
      <c r="C480" s="25"/>
      <c r="D480" s="25"/>
      <c r="E480" s="25"/>
      <c r="G480" s="69">
        <f t="shared" si="80"/>
        <v>0</v>
      </c>
      <c r="H480" s="69">
        <f t="shared" si="81"/>
        <v>0</v>
      </c>
      <c r="I480" s="69">
        <f t="shared" si="82"/>
        <v>0</v>
      </c>
      <c r="J480" s="77">
        <f t="shared" si="83"/>
        <v>0</v>
      </c>
      <c r="K480" s="54">
        <f t="shared" si="84"/>
        <v>0.003148148148142127</v>
      </c>
      <c r="L480" s="78">
        <f t="shared" si="85"/>
        <v>0.001</v>
      </c>
      <c r="N480" s="10">
        <f t="shared" si="76"/>
        <v>4.8972491909385125</v>
      </c>
      <c r="O480" s="10">
        <f t="shared" si="77"/>
        <v>-3.8972491909385125</v>
      </c>
      <c r="P480" s="54">
        <f t="shared" si="78"/>
        <v>0.003148148148142127</v>
      </c>
    </row>
    <row r="481" spans="1:16" ht="12.75">
      <c r="A481" s="38">
        <f t="shared" si="79"/>
        <v>471</v>
      </c>
      <c r="B481" s="25"/>
      <c r="C481" s="25"/>
      <c r="D481" s="25"/>
      <c r="E481" s="25"/>
      <c r="G481" s="69">
        <f t="shared" si="80"/>
        <v>0</v>
      </c>
      <c r="H481" s="69">
        <f t="shared" si="81"/>
        <v>0</v>
      </c>
      <c r="I481" s="69">
        <f t="shared" si="82"/>
        <v>0</v>
      </c>
      <c r="J481" s="77">
        <f t="shared" si="83"/>
        <v>0</v>
      </c>
      <c r="K481" s="54">
        <f t="shared" si="84"/>
        <v>0.003148148148142127</v>
      </c>
      <c r="L481" s="78">
        <f t="shared" si="85"/>
        <v>0.001</v>
      </c>
      <c r="N481" s="10">
        <f t="shared" si="76"/>
        <v>4.8972491909385125</v>
      </c>
      <c r="O481" s="10">
        <f t="shared" si="77"/>
        <v>-3.8972491909385125</v>
      </c>
      <c r="P481" s="54">
        <f t="shared" si="78"/>
        <v>0.003148148148142127</v>
      </c>
    </row>
    <row r="482" spans="1:16" ht="12.75">
      <c r="A482" s="38">
        <f t="shared" si="79"/>
        <v>472</v>
      </c>
      <c r="B482" s="25"/>
      <c r="C482" s="25"/>
      <c r="D482" s="25"/>
      <c r="E482" s="25"/>
      <c r="G482" s="69">
        <f t="shared" si="80"/>
        <v>0</v>
      </c>
      <c r="H482" s="69">
        <f t="shared" si="81"/>
        <v>0</v>
      </c>
      <c r="I482" s="69">
        <f t="shared" si="82"/>
        <v>0</v>
      </c>
      <c r="J482" s="77">
        <f t="shared" si="83"/>
        <v>0</v>
      </c>
      <c r="K482" s="54">
        <f t="shared" si="84"/>
        <v>0.003148148148142127</v>
      </c>
      <c r="L482" s="78">
        <f t="shared" si="85"/>
        <v>0.001</v>
      </c>
      <c r="N482" s="10">
        <f t="shared" si="76"/>
        <v>4.8972491909385125</v>
      </c>
      <c r="O482" s="10">
        <f t="shared" si="77"/>
        <v>-3.8972491909385125</v>
      </c>
      <c r="P482" s="54">
        <f t="shared" si="78"/>
        <v>0.003148148148142127</v>
      </c>
    </row>
    <row r="483" spans="1:16" ht="12.75">
      <c r="A483" s="38">
        <f t="shared" si="79"/>
        <v>473</v>
      </c>
      <c r="B483" s="25"/>
      <c r="C483" s="25"/>
      <c r="D483" s="25"/>
      <c r="E483" s="25"/>
      <c r="G483" s="69">
        <f t="shared" si="80"/>
        <v>0</v>
      </c>
      <c r="H483" s="69">
        <f t="shared" si="81"/>
        <v>0</v>
      </c>
      <c r="I483" s="69">
        <f t="shared" si="82"/>
        <v>0</v>
      </c>
      <c r="J483" s="77">
        <f t="shared" si="83"/>
        <v>0</v>
      </c>
      <c r="K483" s="54">
        <f t="shared" si="84"/>
        <v>0.003148148148142127</v>
      </c>
      <c r="L483" s="78">
        <f t="shared" si="85"/>
        <v>0.001</v>
      </c>
      <c r="N483" s="10">
        <f t="shared" si="76"/>
        <v>4.8972491909385125</v>
      </c>
      <c r="O483" s="10">
        <f t="shared" si="77"/>
        <v>-3.8972491909385125</v>
      </c>
      <c r="P483" s="54">
        <f t="shared" si="78"/>
        <v>0.003148148148142127</v>
      </c>
    </row>
    <row r="484" spans="1:16" ht="12.75">
      <c r="A484" s="38">
        <f t="shared" si="79"/>
        <v>474</v>
      </c>
      <c r="B484" s="25"/>
      <c r="C484" s="25"/>
      <c r="D484" s="25"/>
      <c r="E484" s="25"/>
      <c r="G484" s="69">
        <f t="shared" si="80"/>
        <v>0</v>
      </c>
      <c r="H484" s="69">
        <f t="shared" si="81"/>
        <v>0</v>
      </c>
      <c r="I484" s="69">
        <f t="shared" si="82"/>
        <v>0</v>
      </c>
      <c r="J484" s="77">
        <f t="shared" si="83"/>
        <v>0</v>
      </c>
      <c r="K484" s="54">
        <f t="shared" si="84"/>
        <v>0.003148148148142127</v>
      </c>
      <c r="L484" s="78">
        <f t="shared" si="85"/>
        <v>0.001</v>
      </c>
      <c r="N484" s="10">
        <f t="shared" si="76"/>
        <v>4.8972491909385125</v>
      </c>
      <c r="O484" s="10">
        <f t="shared" si="77"/>
        <v>-3.8972491909385125</v>
      </c>
      <c r="P484" s="54">
        <f t="shared" si="78"/>
        <v>0.003148148148142127</v>
      </c>
    </row>
    <row r="485" spans="1:16" ht="12.75">
      <c r="A485" s="38">
        <f t="shared" si="79"/>
        <v>475</v>
      </c>
      <c r="B485" s="25"/>
      <c r="C485" s="25"/>
      <c r="D485" s="25"/>
      <c r="E485" s="25"/>
      <c r="G485" s="69">
        <f t="shared" si="80"/>
        <v>0</v>
      </c>
      <c r="H485" s="69">
        <f t="shared" si="81"/>
        <v>0</v>
      </c>
      <c r="I485" s="69">
        <f t="shared" si="82"/>
        <v>0</v>
      </c>
      <c r="J485" s="77">
        <f t="shared" si="83"/>
        <v>0</v>
      </c>
      <c r="K485" s="54">
        <f t="shared" si="84"/>
        <v>0.003148148148142127</v>
      </c>
      <c r="L485" s="78">
        <f t="shared" si="85"/>
        <v>0.001</v>
      </c>
      <c r="N485" s="10">
        <f t="shared" si="76"/>
        <v>4.8972491909385125</v>
      </c>
      <c r="O485" s="10">
        <f t="shared" si="77"/>
        <v>-3.8972491909385125</v>
      </c>
      <c r="P485" s="54">
        <f t="shared" si="78"/>
        <v>0.003148148148142127</v>
      </c>
    </row>
    <row r="486" spans="1:16" ht="12.75">
      <c r="A486" s="38">
        <f t="shared" si="79"/>
        <v>476</v>
      </c>
      <c r="B486" s="25"/>
      <c r="C486" s="25"/>
      <c r="D486" s="25"/>
      <c r="E486" s="25"/>
      <c r="G486" s="69">
        <f t="shared" si="80"/>
        <v>0</v>
      </c>
      <c r="H486" s="69">
        <f t="shared" si="81"/>
        <v>0</v>
      </c>
      <c r="I486" s="69">
        <f t="shared" si="82"/>
        <v>0</v>
      </c>
      <c r="J486" s="77">
        <f t="shared" si="83"/>
        <v>0</v>
      </c>
      <c r="K486" s="54">
        <f t="shared" si="84"/>
        <v>0.003148148148142127</v>
      </c>
      <c r="L486" s="78">
        <f t="shared" si="85"/>
        <v>0.001</v>
      </c>
      <c r="N486" s="10">
        <f t="shared" si="76"/>
        <v>4.8972491909385125</v>
      </c>
      <c r="O486" s="10">
        <f t="shared" si="77"/>
        <v>-3.8972491909385125</v>
      </c>
      <c r="P486" s="54">
        <f t="shared" si="78"/>
        <v>0.003148148148142127</v>
      </c>
    </row>
    <row r="487" spans="1:16" ht="12.75">
      <c r="A487" s="38">
        <f t="shared" si="79"/>
        <v>477</v>
      </c>
      <c r="B487" s="25"/>
      <c r="C487" s="25"/>
      <c r="D487" s="25"/>
      <c r="E487" s="25"/>
      <c r="G487" s="69">
        <f t="shared" si="80"/>
        <v>0</v>
      </c>
      <c r="H487" s="69">
        <f t="shared" si="81"/>
        <v>0</v>
      </c>
      <c r="I487" s="69">
        <f t="shared" si="82"/>
        <v>0</v>
      </c>
      <c r="J487" s="77">
        <f t="shared" si="83"/>
        <v>0</v>
      </c>
      <c r="K487" s="54">
        <f t="shared" si="84"/>
        <v>0.003148148148142127</v>
      </c>
      <c r="L487" s="78">
        <f t="shared" si="85"/>
        <v>0.001</v>
      </c>
      <c r="N487" s="10">
        <f t="shared" si="76"/>
        <v>4.8972491909385125</v>
      </c>
      <c r="O487" s="10">
        <f t="shared" si="77"/>
        <v>-3.8972491909385125</v>
      </c>
      <c r="P487" s="54">
        <f t="shared" si="78"/>
        <v>0.003148148148142127</v>
      </c>
    </row>
    <row r="488" spans="1:16" ht="12.75">
      <c r="A488" s="38">
        <f t="shared" si="79"/>
        <v>478</v>
      </c>
      <c r="B488" s="25"/>
      <c r="C488" s="25"/>
      <c r="D488" s="25"/>
      <c r="E488" s="25"/>
      <c r="G488" s="69">
        <f t="shared" si="80"/>
        <v>0</v>
      </c>
      <c r="H488" s="69">
        <f t="shared" si="81"/>
        <v>0</v>
      </c>
      <c r="I488" s="69">
        <f t="shared" si="82"/>
        <v>0</v>
      </c>
      <c r="J488" s="77">
        <f t="shared" si="83"/>
        <v>0</v>
      </c>
      <c r="K488" s="54">
        <f t="shared" si="84"/>
        <v>0.003148148148142127</v>
      </c>
      <c r="L488" s="78">
        <f t="shared" si="85"/>
        <v>0.001</v>
      </c>
      <c r="N488" s="10">
        <f t="shared" si="76"/>
        <v>4.8972491909385125</v>
      </c>
      <c r="O488" s="10">
        <f t="shared" si="77"/>
        <v>-3.8972491909385125</v>
      </c>
      <c r="P488" s="54">
        <f t="shared" si="78"/>
        <v>0.003148148148142127</v>
      </c>
    </row>
    <row r="489" spans="1:16" ht="12.75">
      <c r="A489" s="38">
        <f t="shared" si="79"/>
        <v>479</v>
      </c>
      <c r="B489" s="25"/>
      <c r="C489" s="25"/>
      <c r="D489" s="25"/>
      <c r="E489" s="25"/>
      <c r="G489" s="69">
        <f t="shared" si="80"/>
        <v>0</v>
      </c>
      <c r="H489" s="69">
        <f t="shared" si="81"/>
        <v>0</v>
      </c>
      <c r="I489" s="69">
        <f t="shared" si="82"/>
        <v>0</v>
      </c>
      <c r="J489" s="77">
        <f t="shared" si="83"/>
        <v>0</v>
      </c>
      <c r="K489" s="54">
        <f t="shared" si="84"/>
        <v>0.003148148148142127</v>
      </c>
      <c r="L489" s="78">
        <f t="shared" si="85"/>
        <v>0.001</v>
      </c>
      <c r="N489" s="10">
        <f t="shared" si="76"/>
        <v>4.8972491909385125</v>
      </c>
      <c r="O489" s="10">
        <f t="shared" si="77"/>
        <v>-3.8972491909385125</v>
      </c>
      <c r="P489" s="54">
        <f t="shared" si="78"/>
        <v>0.003148148148142127</v>
      </c>
    </row>
    <row r="490" spans="1:16" ht="12.75">
      <c r="A490" s="38">
        <f t="shared" si="79"/>
        <v>480</v>
      </c>
      <c r="B490" s="25"/>
      <c r="C490" s="25"/>
      <c r="D490" s="25"/>
      <c r="E490" s="25"/>
      <c r="G490" s="69">
        <f t="shared" si="80"/>
        <v>0</v>
      </c>
      <c r="H490" s="69">
        <f t="shared" si="81"/>
        <v>0</v>
      </c>
      <c r="I490" s="69">
        <f t="shared" si="82"/>
        <v>0</v>
      </c>
      <c r="J490" s="77">
        <f t="shared" si="83"/>
        <v>0</v>
      </c>
      <c r="K490" s="54">
        <f t="shared" si="84"/>
        <v>0.003148148148142127</v>
      </c>
      <c r="L490" s="78">
        <f t="shared" si="85"/>
        <v>0.001</v>
      </c>
      <c r="N490" s="10">
        <f t="shared" si="76"/>
        <v>4.8972491909385125</v>
      </c>
      <c r="O490" s="10">
        <f t="shared" si="77"/>
        <v>-3.8972491909385125</v>
      </c>
      <c r="P490" s="54">
        <f t="shared" si="78"/>
        <v>0.003148148148142127</v>
      </c>
    </row>
    <row r="491" spans="1:16" ht="12.75">
      <c r="A491" s="38">
        <f t="shared" si="79"/>
        <v>481</v>
      </c>
      <c r="B491" s="25"/>
      <c r="C491" s="25"/>
      <c r="D491" s="25"/>
      <c r="E491" s="25"/>
      <c r="G491" s="69">
        <f t="shared" si="80"/>
        <v>0</v>
      </c>
      <c r="H491" s="69">
        <f t="shared" si="81"/>
        <v>0</v>
      </c>
      <c r="I491" s="69">
        <f t="shared" si="82"/>
        <v>0</v>
      </c>
      <c r="J491" s="77">
        <f t="shared" si="83"/>
        <v>0</v>
      </c>
      <c r="K491" s="54">
        <f t="shared" si="84"/>
        <v>0.003148148148142127</v>
      </c>
      <c r="L491" s="78">
        <f t="shared" si="85"/>
        <v>0.001</v>
      </c>
      <c r="N491" s="10">
        <f t="shared" si="76"/>
        <v>4.8972491909385125</v>
      </c>
      <c r="O491" s="10">
        <f t="shared" si="77"/>
        <v>-3.8972491909385125</v>
      </c>
      <c r="P491" s="54">
        <f t="shared" si="78"/>
        <v>0.003148148148142127</v>
      </c>
    </row>
    <row r="492" spans="1:16" ht="12.75">
      <c r="A492" s="38">
        <f t="shared" si="79"/>
        <v>482</v>
      </c>
      <c r="B492" s="25"/>
      <c r="C492" s="25"/>
      <c r="D492" s="25"/>
      <c r="E492" s="25"/>
      <c r="G492" s="69">
        <f t="shared" si="80"/>
        <v>0</v>
      </c>
      <c r="H492" s="69">
        <f t="shared" si="81"/>
        <v>0</v>
      </c>
      <c r="I492" s="69">
        <f t="shared" si="82"/>
        <v>0</v>
      </c>
      <c r="J492" s="77">
        <f t="shared" si="83"/>
        <v>0</v>
      </c>
      <c r="K492" s="54">
        <f t="shared" si="84"/>
        <v>0.003148148148142127</v>
      </c>
      <c r="L492" s="78">
        <f t="shared" si="85"/>
        <v>0.001</v>
      </c>
      <c r="N492" s="10">
        <f t="shared" si="76"/>
        <v>4.8972491909385125</v>
      </c>
      <c r="O492" s="10">
        <f t="shared" si="77"/>
        <v>-3.8972491909385125</v>
      </c>
      <c r="P492" s="54">
        <f t="shared" si="78"/>
        <v>0.003148148148142127</v>
      </c>
    </row>
    <row r="493" spans="1:16" ht="12.75">
      <c r="A493" s="38">
        <f t="shared" si="79"/>
        <v>483</v>
      </c>
      <c r="B493" s="25"/>
      <c r="C493" s="25"/>
      <c r="D493" s="25"/>
      <c r="E493" s="25"/>
      <c r="G493" s="69">
        <f t="shared" si="80"/>
        <v>0</v>
      </c>
      <c r="H493" s="69">
        <f t="shared" si="81"/>
        <v>0</v>
      </c>
      <c r="I493" s="69">
        <f t="shared" si="82"/>
        <v>0</v>
      </c>
      <c r="J493" s="77">
        <f t="shared" si="83"/>
        <v>0</v>
      </c>
      <c r="K493" s="54">
        <f t="shared" si="84"/>
        <v>0.003148148148142127</v>
      </c>
      <c r="L493" s="78">
        <f t="shared" si="85"/>
        <v>0.001</v>
      </c>
      <c r="N493" s="10">
        <f t="shared" si="76"/>
        <v>4.8972491909385125</v>
      </c>
      <c r="O493" s="10">
        <f t="shared" si="77"/>
        <v>-3.8972491909385125</v>
      </c>
      <c r="P493" s="54">
        <f t="shared" si="78"/>
        <v>0.003148148148142127</v>
      </c>
    </row>
    <row r="494" spans="1:16" ht="12.75">
      <c r="A494" s="38">
        <f t="shared" si="79"/>
        <v>484</v>
      </c>
      <c r="B494" s="25"/>
      <c r="C494" s="25"/>
      <c r="D494" s="25"/>
      <c r="E494" s="25"/>
      <c r="G494" s="69">
        <f t="shared" si="80"/>
        <v>0</v>
      </c>
      <c r="H494" s="69">
        <f t="shared" si="81"/>
        <v>0</v>
      </c>
      <c r="I494" s="69">
        <f t="shared" si="82"/>
        <v>0</v>
      </c>
      <c r="J494" s="77">
        <f t="shared" si="83"/>
        <v>0</v>
      </c>
      <c r="K494" s="54">
        <f t="shared" si="84"/>
        <v>0.003148148148142127</v>
      </c>
      <c r="L494" s="78">
        <f t="shared" si="85"/>
        <v>0.001</v>
      </c>
      <c r="N494" s="10">
        <f t="shared" si="76"/>
        <v>4.8972491909385125</v>
      </c>
      <c r="O494" s="10">
        <f t="shared" si="77"/>
        <v>-3.8972491909385125</v>
      </c>
      <c r="P494" s="54">
        <f t="shared" si="78"/>
        <v>0.003148148148142127</v>
      </c>
    </row>
    <row r="495" spans="1:16" ht="12.75">
      <c r="A495" s="38">
        <f t="shared" si="79"/>
        <v>485</v>
      </c>
      <c r="B495" s="25"/>
      <c r="C495" s="25"/>
      <c r="D495" s="25"/>
      <c r="E495" s="25"/>
      <c r="G495" s="69">
        <f t="shared" si="80"/>
        <v>0</v>
      </c>
      <c r="H495" s="69">
        <f t="shared" si="81"/>
        <v>0</v>
      </c>
      <c r="I495" s="69">
        <f t="shared" si="82"/>
        <v>0</v>
      </c>
      <c r="J495" s="77">
        <f t="shared" si="83"/>
        <v>0</v>
      </c>
      <c r="K495" s="54">
        <f t="shared" si="84"/>
        <v>0.003148148148142127</v>
      </c>
      <c r="L495" s="78">
        <f t="shared" si="85"/>
        <v>0.001</v>
      </c>
      <c r="N495" s="10">
        <f t="shared" si="76"/>
        <v>4.8972491909385125</v>
      </c>
      <c r="O495" s="10">
        <f t="shared" si="77"/>
        <v>-3.8972491909385125</v>
      </c>
      <c r="P495" s="54">
        <f t="shared" si="78"/>
        <v>0.003148148148142127</v>
      </c>
    </row>
    <row r="496" spans="1:16" ht="12.75">
      <c r="A496" s="38">
        <f t="shared" si="79"/>
        <v>486</v>
      </c>
      <c r="B496" s="25"/>
      <c r="C496" s="25"/>
      <c r="D496" s="25"/>
      <c r="E496" s="25"/>
      <c r="G496" s="69">
        <f t="shared" si="80"/>
        <v>0</v>
      </c>
      <c r="H496" s="69">
        <f t="shared" si="81"/>
        <v>0</v>
      </c>
      <c r="I496" s="69">
        <f t="shared" si="82"/>
        <v>0</v>
      </c>
      <c r="J496" s="77">
        <f t="shared" si="83"/>
        <v>0</v>
      </c>
      <c r="K496" s="54">
        <f t="shared" si="84"/>
        <v>0.003148148148142127</v>
      </c>
      <c r="L496" s="78">
        <f t="shared" si="85"/>
        <v>0.001</v>
      </c>
      <c r="N496" s="10">
        <f t="shared" si="76"/>
        <v>4.8972491909385125</v>
      </c>
      <c r="O496" s="10">
        <f t="shared" si="77"/>
        <v>-3.8972491909385125</v>
      </c>
      <c r="P496" s="54">
        <f t="shared" si="78"/>
        <v>0.003148148148142127</v>
      </c>
    </row>
    <row r="497" spans="1:16" ht="12.75">
      <c r="A497" s="38">
        <f t="shared" si="79"/>
        <v>487</v>
      </c>
      <c r="B497" s="25"/>
      <c r="C497" s="25"/>
      <c r="D497" s="25"/>
      <c r="E497" s="25"/>
      <c r="G497" s="69">
        <f t="shared" si="80"/>
        <v>0</v>
      </c>
      <c r="H497" s="69">
        <f t="shared" si="81"/>
        <v>0</v>
      </c>
      <c r="I497" s="69">
        <f t="shared" si="82"/>
        <v>0</v>
      </c>
      <c r="J497" s="77">
        <f t="shared" si="83"/>
        <v>0</v>
      </c>
      <c r="K497" s="54">
        <f t="shared" si="84"/>
        <v>0.003148148148142127</v>
      </c>
      <c r="L497" s="78">
        <f t="shared" si="85"/>
        <v>0.001</v>
      </c>
      <c r="N497" s="10">
        <f t="shared" si="76"/>
        <v>4.8972491909385125</v>
      </c>
      <c r="O497" s="10">
        <f t="shared" si="77"/>
        <v>-3.8972491909385125</v>
      </c>
      <c r="P497" s="54">
        <f t="shared" si="78"/>
        <v>0.003148148148142127</v>
      </c>
    </row>
    <row r="498" spans="1:16" ht="12.75">
      <c r="A498" s="38">
        <f t="shared" si="79"/>
        <v>488</v>
      </c>
      <c r="B498" s="25"/>
      <c r="C498" s="25"/>
      <c r="D498" s="25"/>
      <c r="E498" s="25"/>
      <c r="G498" s="69">
        <f t="shared" si="80"/>
        <v>0</v>
      </c>
      <c r="H498" s="69">
        <f t="shared" si="81"/>
        <v>0</v>
      </c>
      <c r="I498" s="69">
        <f t="shared" si="82"/>
        <v>0</v>
      </c>
      <c r="J498" s="77">
        <f t="shared" si="83"/>
        <v>0</v>
      </c>
      <c r="K498" s="54">
        <f t="shared" si="84"/>
        <v>0.003148148148142127</v>
      </c>
      <c r="L498" s="78">
        <f t="shared" si="85"/>
        <v>0.001</v>
      </c>
      <c r="N498" s="10">
        <f t="shared" si="76"/>
        <v>4.8972491909385125</v>
      </c>
      <c r="O498" s="10">
        <f t="shared" si="77"/>
        <v>-3.8972491909385125</v>
      </c>
      <c r="P498" s="54">
        <f t="shared" si="78"/>
        <v>0.003148148148142127</v>
      </c>
    </row>
    <row r="499" spans="1:16" ht="12.75">
      <c r="A499" s="38">
        <f t="shared" si="79"/>
        <v>489</v>
      </c>
      <c r="B499" s="25"/>
      <c r="C499" s="25"/>
      <c r="D499" s="25"/>
      <c r="E499" s="25"/>
      <c r="G499" s="69">
        <f t="shared" si="80"/>
        <v>0</v>
      </c>
      <c r="H499" s="69">
        <f t="shared" si="81"/>
        <v>0</v>
      </c>
      <c r="I499" s="69">
        <f t="shared" si="82"/>
        <v>0</v>
      </c>
      <c r="J499" s="77">
        <f t="shared" si="83"/>
        <v>0</v>
      </c>
      <c r="K499" s="54">
        <f t="shared" si="84"/>
        <v>0.003148148148142127</v>
      </c>
      <c r="L499" s="78">
        <f t="shared" si="85"/>
        <v>0.001</v>
      </c>
      <c r="N499" s="10">
        <f t="shared" si="76"/>
        <v>4.8972491909385125</v>
      </c>
      <c r="O499" s="10">
        <f t="shared" si="77"/>
        <v>-3.8972491909385125</v>
      </c>
      <c r="P499" s="54">
        <f t="shared" si="78"/>
        <v>0.003148148148142127</v>
      </c>
    </row>
    <row r="500" spans="1:16" ht="12.75">
      <c r="A500" s="38">
        <f t="shared" si="79"/>
        <v>490</v>
      </c>
      <c r="B500" s="25"/>
      <c r="C500" s="25"/>
      <c r="D500" s="25"/>
      <c r="E500" s="25"/>
      <c r="G500" s="69">
        <f t="shared" si="80"/>
        <v>0</v>
      </c>
      <c r="H500" s="69">
        <f t="shared" si="81"/>
        <v>0</v>
      </c>
      <c r="I500" s="69">
        <f t="shared" si="82"/>
        <v>0</v>
      </c>
      <c r="J500" s="77">
        <f t="shared" si="83"/>
        <v>0</v>
      </c>
      <c r="K500" s="54">
        <f t="shared" si="84"/>
        <v>0.003148148148142127</v>
      </c>
      <c r="L500" s="78">
        <f t="shared" si="85"/>
        <v>0.001</v>
      </c>
      <c r="N500" s="10">
        <f t="shared" si="76"/>
        <v>4.8972491909385125</v>
      </c>
      <c r="O500" s="10">
        <f t="shared" si="77"/>
        <v>-3.8972491909385125</v>
      </c>
      <c r="P500" s="54">
        <f t="shared" si="78"/>
        <v>0.003148148148142127</v>
      </c>
    </row>
    <row r="501" spans="1:16" ht="12.75">
      <c r="A501" s="38">
        <f t="shared" si="79"/>
        <v>491</v>
      </c>
      <c r="B501" s="25"/>
      <c r="C501" s="25"/>
      <c r="D501" s="25"/>
      <c r="E501" s="25"/>
      <c r="G501" s="69">
        <f t="shared" si="80"/>
        <v>0</v>
      </c>
      <c r="H501" s="69">
        <f t="shared" si="81"/>
        <v>0</v>
      </c>
      <c r="I501" s="69">
        <f t="shared" si="82"/>
        <v>0</v>
      </c>
      <c r="J501" s="77">
        <f t="shared" si="83"/>
        <v>0</v>
      </c>
      <c r="K501" s="54">
        <f t="shared" si="84"/>
        <v>0.003148148148142127</v>
      </c>
      <c r="L501" s="78">
        <f t="shared" si="85"/>
        <v>0.001</v>
      </c>
      <c r="N501" s="10">
        <f t="shared" si="76"/>
        <v>4.8972491909385125</v>
      </c>
      <c r="O501" s="10">
        <f t="shared" si="77"/>
        <v>-3.8972491909385125</v>
      </c>
      <c r="P501" s="54">
        <f t="shared" si="78"/>
        <v>0.003148148148142127</v>
      </c>
    </row>
    <row r="502" spans="1:16" ht="12.75">
      <c r="A502" s="38">
        <f t="shared" si="79"/>
        <v>492</v>
      </c>
      <c r="B502" s="25"/>
      <c r="C502" s="25"/>
      <c r="D502" s="25"/>
      <c r="E502" s="25"/>
      <c r="G502" s="69">
        <f t="shared" si="80"/>
        <v>0</v>
      </c>
      <c r="H502" s="69">
        <f t="shared" si="81"/>
        <v>0</v>
      </c>
      <c r="I502" s="69">
        <f t="shared" si="82"/>
        <v>0</v>
      </c>
      <c r="J502" s="77">
        <f t="shared" si="83"/>
        <v>0</v>
      </c>
      <c r="K502" s="54">
        <f t="shared" si="84"/>
        <v>0.003148148148142127</v>
      </c>
      <c r="L502" s="78">
        <f t="shared" si="85"/>
        <v>0.001</v>
      </c>
      <c r="N502" s="10">
        <f t="shared" si="76"/>
        <v>4.8972491909385125</v>
      </c>
      <c r="O502" s="10">
        <f t="shared" si="77"/>
        <v>-3.8972491909385125</v>
      </c>
      <c r="P502" s="54">
        <f t="shared" si="78"/>
        <v>0.003148148148142127</v>
      </c>
    </row>
    <row r="503" spans="1:16" ht="12.75">
      <c r="A503" s="38">
        <f t="shared" si="79"/>
        <v>493</v>
      </c>
      <c r="B503" s="25"/>
      <c r="C503" s="25"/>
      <c r="D503" s="25"/>
      <c r="E503" s="25"/>
      <c r="G503" s="69">
        <f t="shared" si="80"/>
        <v>0</v>
      </c>
      <c r="H503" s="69">
        <f t="shared" si="81"/>
        <v>0</v>
      </c>
      <c r="I503" s="69">
        <f t="shared" si="82"/>
        <v>0</v>
      </c>
      <c r="J503" s="77">
        <f t="shared" si="83"/>
        <v>0</v>
      </c>
      <c r="K503" s="54">
        <f t="shared" si="84"/>
        <v>0.003148148148142127</v>
      </c>
      <c r="L503" s="78">
        <f t="shared" si="85"/>
        <v>0.001</v>
      </c>
      <c r="N503" s="10">
        <f t="shared" si="76"/>
        <v>4.8972491909385125</v>
      </c>
      <c r="O503" s="10">
        <f t="shared" si="77"/>
        <v>-3.8972491909385125</v>
      </c>
      <c r="P503" s="54">
        <f t="shared" si="78"/>
        <v>0.003148148148142127</v>
      </c>
    </row>
    <row r="504" spans="1:16" ht="12.75">
      <c r="A504" s="38">
        <f t="shared" si="79"/>
        <v>494</v>
      </c>
      <c r="B504" s="25"/>
      <c r="C504" s="25"/>
      <c r="D504" s="25"/>
      <c r="E504" s="25"/>
      <c r="G504" s="69">
        <f aca="true" t="shared" si="86" ref="G504:I510">INT(B504/X$26)*X$25+MOD(B504,X$28)*X$27</f>
        <v>0</v>
      </c>
      <c r="H504" s="69">
        <f t="shared" si="86"/>
        <v>0</v>
      </c>
      <c r="I504" s="69">
        <f t="shared" si="86"/>
        <v>0</v>
      </c>
      <c r="J504" s="77">
        <f aca="true" t="shared" si="87" ref="J504:J510">SUM(G504:I504)</f>
        <v>0</v>
      </c>
      <c r="K504" s="54">
        <f aca="true" t="shared" si="88" ref="K504:K510">IF(ISNUMBER(E504),J504-$J$11+$K$9/86400,MAX($J$11:$J$2003)-$J$11)</f>
        <v>0.003148148148142127</v>
      </c>
      <c r="L504" s="78">
        <f aca="true" t="shared" si="89" ref="L504:L510">IF(ISBLANK(E504),0.001,IF(N504&gt;0.001,N504,0.001))</f>
        <v>0.001</v>
      </c>
      <c r="N504" s="10">
        <f t="shared" si="76"/>
        <v>4.8972491909385125</v>
      </c>
      <c r="O504" s="10">
        <f t="shared" si="77"/>
        <v>-3.8972491909385125</v>
      </c>
      <c r="P504" s="54">
        <f t="shared" si="78"/>
        <v>0.003148148148142127</v>
      </c>
    </row>
    <row r="505" spans="1:16" ht="12.75">
      <c r="A505" s="38">
        <f t="shared" si="79"/>
        <v>495</v>
      </c>
      <c r="B505" s="25"/>
      <c r="C505" s="25"/>
      <c r="D505" s="25"/>
      <c r="E505" s="25"/>
      <c r="G505" s="69">
        <f t="shared" si="86"/>
        <v>0</v>
      </c>
      <c r="H505" s="69">
        <f t="shared" si="86"/>
        <v>0</v>
      </c>
      <c r="I505" s="69">
        <f t="shared" si="86"/>
        <v>0</v>
      </c>
      <c r="J505" s="77">
        <f t="shared" si="87"/>
        <v>0</v>
      </c>
      <c r="K505" s="54">
        <f t="shared" si="88"/>
        <v>0.003148148148142127</v>
      </c>
      <c r="L505" s="78">
        <f t="shared" si="89"/>
        <v>0.001</v>
      </c>
      <c r="N505" s="10">
        <f t="shared" si="76"/>
        <v>4.8972491909385125</v>
      </c>
      <c r="O505" s="10">
        <f t="shared" si="77"/>
        <v>-3.8972491909385125</v>
      </c>
      <c r="P505" s="54">
        <f t="shared" si="78"/>
        <v>0.003148148148142127</v>
      </c>
    </row>
    <row r="506" spans="1:16" ht="12.75">
      <c r="A506" s="38">
        <f t="shared" si="79"/>
        <v>496</v>
      </c>
      <c r="B506" s="25"/>
      <c r="C506" s="25"/>
      <c r="D506" s="25"/>
      <c r="E506" s="25"/>
      <c r="G506" s="69">
        <f t="shared" si="86"/>
        <v>0</v>
      </c>
      <c r="H506" s="69">
        <f t="shared" si="86"/>
        <v>0</v>
      </c>
      <c r="I506" s="69">
        <f t="shared" si="86"/>
        <v>0</v>
      </c>
      <c r="J506" s="77">
        <f t="shared" si="87"/>
        <v>0</v>
      </c>
      <c r="K506" s="54">
        <f t="shared" si="88"/>
        <v>0.003148148148142127</v>
      </c>
      <c r="L506" s="78">
        <f t="shared" si="89"/>
        <v>0.001</v>
      </c>
      <c r="N506" s="10">
        <f t="shared" si="76"/>
        <v>4.8972491909385125</v>
      </c>
      <c r="O506" s="10">
        <f t="shared" si="77"/>
        <v>-3.8972491909385125</v>
      </c>
      <c r="P506" s="54">
        <f t="shared" si="78"/>
        <v>0.003148148148142127</v>
      </c>
    </row>
    <row r="507" spans="1:16" ht="12.75">
      <c r="A507" s="38">
        <f t="shared" si="79"/>
        <v>497</v>
      </c>
      <c r="B507" s="25"/>
      <c r="C507" s="25"/>
      <c r="D507" s="25"/>
      <c r="E507" s="25"/>
      <c r="G507" s="69">
        <f t="shared" si="86"/>
        <v>0</v>
      </c>
      <c r="H507" s="69">
        <f t="shared" si="86"/>
        <v>0</v>
      </c>
      <c r="I507" s="69">
        <f t="shared" si="86"/>
        <v>0</v>
      </c>
      <c r="J507" s="77">
        <f t="shared" si="87"/>
        <v>0</v>
      </c>
      <c r="K507" s="54">
        <f t="shared" si="88"/>
        <v>0.003148148148142127</v>
      </c>
      <c r="L507" s="78">
        <f t="shared" si="89"/>
        <v>0.001</v>
      </c>
      <c r="N507" s="10">
        <f t="shared" si="76"/>
        <v>4.8972491909385125</v>
      </c>
      <c r="O507" s="10">
        <f t="shared" si="77"/>
        <v>-3.8972491909385125</v>
      </c>
      <c r="P507" s="54">
        <f t="shared" si="78"/>
        <v>0.003148148148142127</v>
      </c>
    </row>
    <row r="508" spans="1:16" ht="12.75">
      <c r="A508" s="38">
        <f t="shared" si="79"/>
        <v>498</v>
      </c>
      <c r="B508" s="25"/>
      <c r="C508" s="25"/>
      <c r="D508" s="25"/>
      <c r="E508" s="25"/>
      <c r="G508" s="69">
        <f t="shared" si="86"/>
        <v>0</v>
      </c>
      <c r="H508" s="69">
        <f t="shared" si="86"/>
        <v>0</v>
      </c>
      <c r="I508" s="69">
        <f t="shared" si="86"/>
        <v>0</v>
      </c>
      <c r="J508" s="77">
        <f t="shared" si="87"/>
        <v>0</v>
      </c>
      <c r="K508" s="54">
        <f t="shared" si="88"/>
        <v>0.003148148148142127</v>
      </c>
      <c r="L508" s="78">
        <f t="shared" si="89"/>
        <v>0.001</v>
      </c>
      <c r="N508" s="10">
        <f t="shared" si="76"/>
        <v>4.8972491909385125</v>
      </c>
      <c r="O508" s="10">
        <f t="shared" si="77"/>
        <v>-3.8972491909385125</v>
      </c>
      <c r="P508" s="54">
        <f t="shared" si="78"/>
        <v>0.003148148148142127</v>
      </c>
    </row>
    <row r="509" spans="1:16" ht="12.75">
      <c r="A509" s="38">
        <f t="shared" si="79"/>
        <v>499</v>
      </c>
      <c r="B509" s="25"/>
      <c r="C509" s="25"/>
      <c r="D509" s="25"/>
      <c r="E509" s="25"/>
      <c r="G509" s="69">
        <f t="shared" si="86"/>
        <v>0</v>
      </c>
      <c r="H509" s="69">
        <f t="shared" si="86"/>
        <v>0</v>
      </c>
      <c r="I509" s="69">
        <f t="shared" si="86"/>
        <v>0</v>
      </c>
      <c r="J509" s="77">
        <f t="shared" si="87"/>
        <v>0</v>
      </c>
      <c r="K509" s="54">
        <f t="shared" si="88"/>
        <v>0.003148148148142127</v>
      </c>
      <c r="L509" s="78">
        <f t="shared" si="89"/>
        <v>0.001</v>
      </c>
      <c r="N509" s="10">
        <f t="shared" si="76"/>
        <v>4.8972491909385125</v>
      </c>
      <c r="O509" s="10">
        <f t="shared" si="77"/>
        <v>-3.8972491909385125</v>
      </c>
      <c r="P509" s="54">
        <f t="shared" si="78"/>
        <v>0.003148148148142127</v>
      </c>
    </row>
    <row r="510" spans="1:16" ht="12.75">
      <c r="A510" s="38">
        <f t="shared" si="79"/>
        <v>500</v>
      </c>
      <c r="B510" s="25"/>
      <c r="C510" s="25"/>
      <c r="D510" s="25"/>
      <c r="E510" s="25"/>
      <c r="G510" s="69">
        <f t="shared" si="86"/>
        <v>0</v>
      </c>
      <c r="H510" s="69">
        <f t="shared" si="86"/>
        <v>0</v>
      </c>
      <c r="I510" s="69">
        <f t="shared" si="86"/>
        <v>0</v>
      </c>
      <c r="J510" s="77">
        <f t="shared" si="87"/>
        <v>0</v>
      </c>
      <c r="K510" s="54">
        <f t="shared" si="88"/>
        <v>0.003148148148142127</v>
      </c>
      <c r="L510" s="78">
        <f t="shared" si="89"/>
        <v>0.001</v>
      </c>
      <c r="N510" s="10">
        <f t="shared" si="76"/>
        <v>4.8972491909385125</v>
      </c>
      <c r="O510" s="10">
        <f t="shared" si="77"/>
        <v>-3.8972491909385125</v>
      </c>
      <c r="P510" s="54">
        <f t="shared" si="78"/>
        <v>0.003148148148142127</v>
      </c>
    </row>
    <row r="511" spans="1:16" ht="12.75">
      <c r="A511" s="38">
        <f t="shared" si="79"/>
        <v>501</v>
      </c>
      <c r="G511" s="69"/>
      <c r="H511" s="69"/>
      <c r="I511" s="69"/>
      <c r="J511" s="77"/>
      <c r="K511" s="54"/>
      <c r="L511" s="78"/>
      <c r="P511" s="54"/>
    </row>
    <row r="512" spans="1:16" ht="12.75">
      <c r="A512" s="38">
        <f t="shared" si="79"/>
        <v>502</v>
      </c>
      <c r="G512" s="69"/>
      <c r="H512" s="69"/>
      <c r="I512" s="69"/>
      <c r="J512" s="77"/>
      <c r="K512" s="54"/>
      <c r="L512" s="78"/>
      <c r="P512" s="54"/>
    </row>
    <row r="513" spans="1:16" ht="12.75">
      <c r="A513" s="38">
        <f t="shared" si="79"/>
        <v>503</v>
      </c>
      <c r="G513" s="69"/>
      <c r="H513" s="69"/>
      <c r="I513" s="69"/>
      <c r="J513" s="77"/>
      <c r="K513" s="54"/>
      <c r="L513" s="78"/>
      <c r="P513" s="54"/>
    </row>
    <row r="514" spans="1:16" ht="12.75">
      <c r="A514" s="38">
        <f t="shared" si="79"/>
        <v>504</v>
      </c>
      <c r="G514" s="69"/>
      <c r="H514" s="69"/>
      <c r="I514" s="69"/>
      <c r="J514" s="77"/>
      <c r="K514" s="54"/>
      <c r="L514" s="78"/>
      <c r="P514" s="54"/>
    </row>
    <row r="515" spans="1:16" ht="12.75">
      <c r="A515" s="38">
        <f t="shared" si="79"/>
        <v>505</v>
      </c>
      <c r="G515" s="69"/>
      <c r="H515" s="69"/>
      <c r="I515" s="69"/>
      <c r="J515" s="77"/>
      <c r="K515" s="54"/>
      <c r="L515" s="78"/>
      <c r="P515" s="54"/>
    </row>
    <row r="516" spans="1:16" ht="12.75">
      <c r="A516" s="38">
        <f t="shared" si="79"/>
        <v>506</v>
      </c>
      <c r="G516" s="69"/>
      <c r="H516" s="69"/>
      <c r="I516" s="69"/>
      <c r="J516" s="77"/>
      <c r="K516" s="54"/>
      <c r="L516" s="78"/>
      <c r="P516" s="54"/>
    </row>
    <row r="517" spans="1:16" ht="12.75">
      <c r="A517" s="38">
        <f t="shared" si="79"/>
        <v>507</v>
      </c>
      <c r="G517" s="69"/>
      <c r="H517" s="69"/>
      <c r="I517" s="69"/>
      <c r="J517" s="77"/>
      <c r="K517" s="54"/>
      <c r="L517" s="78"/>
      <c r="P517" s="54"/>
    </row>
    <row r="518" spans="1:16" ht="12.75">
      <c r="A518" s="38">
        <f t="shared" si="79"/>
        <v>508</v>
      </c>
      <c r="G518" s="69"/>
      <c r="H518" s="69"/>
      <c r="I518" s="69"/>
      <c r="J518" s="77"/>
      <c r="K518" s="54"/>
      <c r="L518" s="78"/>
      <c r="P518" s="54"/>
    </row>
    <row r="519" spans="1:16" ht="12.75">
      <c r="A519" s="38">
        <f t="shared" si="79"/>
        <v>509</v>
      </c>
      <c r="G519" s="69"/>
      <c r="H519" s="69"/>
      <c r="I519" s="69"/>
      <c r="J519" s="77"/>
      <c r="K519" s="54"/>
      <c r="L519" s="78"/>
      <c r="P519" s="54"/>
    </row>
    <row r="520" spans="1:16" ht="12.75">
      <c r="A520" s="38">
        <f t="shared" si="79"/>
        <v>510</v>
      </c>
      <c r="G520" s="69"/>
      <c r="H520" s="69"/>
      <c r="I520" s="69"/>
      <c r="J520" s="77"/>
      <c r="K520" s="54"/>
      <c r="L520" s="78"/>
      <c r="P520" s="54"/>
    </row>
    <row r="521" spans="1:16" ht="12.75">
      <c r="A521" s="38">
        <f t="shared" si="79"/>
        <v>511</v>
      </c>
      <c r="G521" s="69"/>
      <c r="H521" s="69"/>
      <c r="I521" s="69"/>
      <c r="J521" s="77"/>
      <c r="K521" s="54"/>
      <c r="L521" s="78"/>
      <c r="P521" s="54"/>
    </row>
    <row r="522" spans="1:16" ht="12.75">
      <c r="A522" s="38">
        <f t="shared" si="79"/>
        <v>512</v>
      </c>
      <c r="G522" s="69"/>
      <c r="H522" s="69"/>
      <c r="I522" s="69"/>
      <c r="J522" s="77"/>
      <c r="K522" s="54"/>
      <c r="L522" s="78"/>
      <c r="P522" s="54"/>
    </row>
    <row r="523" spans="1:16" ht="12.75">
      <c r="A523" s="38">
        <f t="shared" si="79"/>
        <v>513</v>
      </c>
      <c r="G523" s="69"/>
      <c r="H523" s="69"/>
      <c r="I523" s="69"/>
      <c r="J523" s="77"/>
      <c r="K523" s="54"/>
      <c r="L523" s="78"/>
      <c r="P523" s="54"/>
    </row>
    <row r="524" spans="1:16" ht="12.75">
      <c r="A524" s="38">
        <f t="shared" si="79"/>
        <v>514</v>
      </c>
      <c r="G524" s="69"/>
      <c r="H524" s="69"/>
      <c r="I524" s="69"/>
      <c r="J524" s="77"/>
      <c r="K524" s="54"/>
      <c r="L524" s="78"/>
      <c r="P524" s="54"/>
    </row>
    <row r="525" spans="1:16" ht="12.75">
      <c r="A525" s="38">
        <f aca="true" t="shared" si="90" ref="A525:A547">A524+1</f>
        <v>515</v>
      </c>
      <c r="G525" s="69"/>
      <c r="H525" s="69"/>
      <c r="I525" s="69"/>
      <c r="J525" s="77"/>
      <c r="K525" s="54"/>
      <c r="L525" s="78"/>
      <c r="P525" s="54"/>
    </row>
    <row r="526" spans="1:16" ht="12.75">
      <c r="A526" s="38">
        <f t="shared" si="90"/>
        <v>516</v>
      </c>
      <c r="G526" s="69"/>
      <c r="H526" s="69"/>
      <c r="I526" s="69"/>
      <c r="J526" s="77"/>
      <c r="K526" s="54"/>
      <c r="L526" s="78"/>
      <c r="P526" s="54"/>
    </row>
    <row r="527" spans="1:16" ht="12.75">
      <c r="A527" s="38">
        <f t="shared" si="90"/>
        <v>517</v>
      </c>
      <c r="G527" s="69"/>
      <c r="H527" s="69"/>
      <c r="I527" s="69"/>
      <c r="J527" s="77"/>
      <c r="K527" s="54"/>
      <c r="L527" s="78"/>
      <c r="P527" s="54"/>
    </row>
    <row r="528" spans="1:16" ht="12.75">
      <c r="A528" s="38">
        <f t="shared" si="90"/>
        <v>518</v>
      </c>
      <c r="G528" s="69"/>
      <c r="H528" s="69"/>
      <c r="I528" s="69"/>
      <c r="J528" s="77"/>
      <c r="K528" s="54"/>
      <c r="L528" s="78"/>
      <c r="P528" s="54"/>
    </row>
    <row r="529" spans="1:16" ht="12.75">
      <c r="A529" s="38">
        <f t="shared" si="90"/>
        <v>519</v>
      </c>
      <c r="G529" s="69"/>
      <c r="H529" s="69"/>
      <c r="I529" s="69"/>
      <c r="J529" s="77"/>
      <c r="K529" s="54"/>
      <c r="L529" s="78"/>
      <c r="P529" s="54"/>
    </row>
    <row r="530" spans="1:16" ht="12.75">
      <c r="A530" s="38">
        <f t="shared" si="90"/>
        <v>520</v>
      </c>
      <c r="G530" s="69"/>
      <c r="H530" s="69"/>
      <c r="I530" s="69"/>
      <c r="J530" s="77"/>
      <c r="K530" s="54"/>
      <c r="L530" s="78"/>
      <c r="P530" s="54"/>
    </row>
    <row r="531" spans="1:16" ht="12.75">
      <c r="A531" s="38">
        <f t="shared" si="90"/>
        <v>521</v>
      </c>
      <c r="G531" s="69"/>
      <c r="H531" s="69"/>
      <c r="I531" s="69"/>
      <c r="J531" s="77"/>
      <c r="K531" s="54"/>
      <c r="L531" s="78"/>
      <c r="P531" s="54"/>
    </row>
    <row r="532" spans="1:16" ht="12.75">
      <c r="A532" s="38">
        <f t="shared" si="90"/>
        <v>522</v>
      </c>
      <c r="G532" s="69"/>
      <c r="H532" s="69"/>
      <c r="I532" s="69"/>
      <c r="J532" s="77"/>
      <c r="K532" s="54"/>
      <c r="L532" s="78"/>
      <c r="P532" s="54"/>
    </row>
    <row r="533" spans="1:16" ht="12.75">
      <c r="A533" s="38">
        <f t="shared" si="90"/>
        <v>523</v>
      </c>
      <c r="G533" s="69"/>
      <c r="H533" s="69"/>
      <c r="I533" s="69"/>
      <c r="J533" s="77"/>
      <c r="K533" s="54"/>
      <c r="L533" s="78"/>
      <c r="P533" s="54"/>
    </row>
    <row r="534" spans="1:16" ht="12.75">
      <c r="A534" s="38">
        <f t="shared" si="90"/>
        <v>524</v>
      </c>
      <c r="G534" s="69"/>
      <c r="H534" s="69"/>
      <c r="I534" s="69"/>
      <c r="J534" s="77"/>
      <c r="K534" s="54"/>
      <c r="L534" s="78"/>
      <c r="P534" s="54"/>
    </row>
    <row r="535" spans="1:16" ht="12.75">
      <c r="A535" s="38">
        <f t="shared" si="90"/>
        <v>525</v>
      </c>
      <c r="G535" s="69"/>
      <c r="H535" s="69"/>
      <c r="I535" s="69"/>
      <c r="J535" s="77"/>
      <c r="K535" s="54"/>
      <c r="L535" s="78"/>
      <c r="P535" s="54"/>
    </row>
    <row r="536" spans="1:16" ht="12.75">
      <c r="A536" s="38">
        <f t="shared" si="90"/>
        <v>526</v>
      </c>
      <c r="G536" s="69"/>
      <c r="H536" s="69"/>
      <c r="I536" s="69"/>
      <c r="J536" s="77"/>
      <c r="K536" s="54"/>
      <c r="L536" s="78"/>
      <c r="P536" s="54"/>
    </row>
    <row r="537" spans="1:16" ht="12.75">
      <c r="A537" s="38">
        <f t="shared" si="90"/>
        <v>527</v>
      </c>
      <c r="G537" s="69"/>
      <c r="H537" s="69"/>
      <c r="I537" s="69"/>
      <c r="J537" s="77"/>
      <c r="K537" s="54"/>
      <c r="L537" s="78"/>
      <c r="P537" s="54"/>
    </row>
    <row r="538" spans="1:16" ht="12.75">
      <c r="A538" s="38">
        <f t="shared" si="90"/>
        <v>528</v>
      </c>
      <c r="G538" s="69"/>
      <c r="H538" s="69"/>
      <c r="I538" s="69"/>
      <c r="J538" s="77"/>
      <c r="K538" s="54"/>
      <c r="L538" s="78"/>
      <c r="P538" s="54"/>
    </row>
    <row r="539" spans="1:16" ht="12.75">
      <c r="A539" s="38">
        <f t="shared" si="90"/>
        <v>529</v>
      </c>
      <c r="G539" s="69"/>
      <c r="H539" s="69"/>
      <c r="I539" s="69"/>
      <c r="J539" s="77"/>
      <c r="K539" s="54"/>
      <c r="L539" s="78"/>
      <c r="P539" s="54"/>
    </row>
    <row r="540" spans="1:16" ht="12.75">
      <c r="A540" s="38">
        <f t="shared" si="90"/>
        <v>530</v>
      </c>
      <c r="G540" s="69"/>
      <c r="H540" s="69"/>
      <c r="I540" s="69"/>
      <c r="J540" s="77"/>
      <c r="K540" s="54"/>
      <c r="L540" s="78"/>
      <c r="P540" s="54"/>
    </row>
    <row r="541" spans="1:16" ht="12.75">
      <c r="A541" s="38">
        <f t="shared" si="90"/>
        <v>531</v>
      </c>
      <c r="G541" s="69"/>
      <c r="H541" s="69"/>
      <c r="I541" s="69"/>
      <c r="J541" s="77"/>
      <c r="K541" s="54"/>
      <c r="L541" s="78"/>
      <c r="P541" s="54"/>
    </row>
    <row r="542" spans="1:16" ht="12.75">
      <c r="A542" s="38">
        <f t="shared" si="90"/>
        <v>532</v>
      </c>
      <c r="G542" s="69"/>
      <c r="H542" s="69"/>
      <c r="I542" s="69"/>
      <c r="J542" s="77"/>
      <c r="K542" s="54"/>
      <c r="L542" s="78"/>
      <c r="P542" s="54"/>
    </row>
    <row r="543" spans="1:16" ht="12.75">
      <c r="A543" s="38">
        <f t="shared" si="90"/>
        <v>533</v>
      </c>
      <c r="G543" s="69"/>
      <c r="H543" s="69"/>
      <c r="I543" s="69"/>
      <c r="J543" s="77"/>
      <c r="K543" s="54"/>
      <c r="L543" s="78"/>
      <c r="P543" s="54"/>
    </row>
    <row r="544" spans="1:16" ht="12.75">
      <c r="A544" s="38">
        <f t="shared" si="90"/>
        <v>534</v>
      </c>
      <c r="G544" s="69"/>
      <c r="H544" s="69"/>
      <c r="I544" s="69"/>
      <c r="J544" s="77"/>
      <c r="K544" s="54"/>
      <c r="L544" s="78"/>
      <c r="P544" s="54"/>
    </row>
    <row r="545" spans="1:16" ht="12.75">
      <c r="A545" s="38">
        <f t="shared" si="90"/>
        <v>535</v>
      </c>
      <c r="G545" s="69"/>
      <c r="H545" s="69"/>
      <c r="I545" s="69"/>
      <c r="J545" s="77"/>
      <c r="K545" s="54"/>
      <c r="L545" s="78"/>
      <c r="P545" s="54"/>
    </row>
    <row r="546" spans="1:16" ht="12.75">
      <c r="A546" s="38">
        <f t="shared" si="90"/>
        <v>536</v>
      </c>
      <c r="G546" s="69"/>
      <c r="H546" s="69"/>
      <c r="I546" s="69"/>
      <c r="J546" s="77"/>
      <c r="K546" s="54"/>
      <c r="L546" s="78"/>
      <c r="P546" s="54"/>
    </row>
    <row r="547" spans="1:16" ht="12.75">
      <c r="A547" s="38">
        <f t="shared" si="90"/>
        <v>537</v>
      </c>
      <c r="G547" s="69"/>
      <c r="H547" s="69"/>
      <c r="I547" s="69"/>
      <c r="J547" s="77"/>
      <c r="K547" s="54"/>
      <c r="L547" s="78"/>
      <c r="P547" s="54"/>
    </row>
    <row r="548" spans="1:16" ht="12.75">
      <c r="A548" s="38">
        <f aca="true" t="shared" si="91" ref="A548:A610">A547+1</f>
        <v>538</v>
      </c>
      <c r="G548" s="69"/>
      <c r="H548" s="69"/>
      <c r="I548" s="69"/>
      <c r="J548" s="77"/>
      <c r="K548" s="54"/>
      <c r="L548" s="78"/>
      <c r="P548" s="54"/>
    </row>
    <row r="549" spans="1:16" ht="12.75">
      <c r="A549" s="38">
        <f t="shared" si="91"/>
        <v>539</v>
      </c>
      <c r="G549" s="69"/>
      <c r="H549" s="69"/>
      <c r="I549" s="69"/>
      <c r="J549" s="77"/>
      <c r="K549" s="54"/>
      <c r="L549" s="78"/>
      <c r="P549" s="54"/>
    </row>
    <row r="550" spans="1:16" ht="12.75">
      <c r="A550" s="38">
        <f t="shared" si="91"/>
        <v>540</v>
      </c>
      <c r="G550" s="69"/>
      <c r="H550" s="69"/>
      <c r="I550" s="69"/>
      <c r="J550" s="77"/>
      <c r="K550" s="54"/>
      <c r="L550" s="78"/>
      <c r="P550" s="54"/>
    </row>
    <row r="551" spans="1:16" ht="12.75">
      <c r="A551" s="38">
        <f t="shared" si="91"/>
        <v>541</v>
      </c>
      <c r="G551" s="69"/>
      <c r="H551" s="69"/>
      <c r="I551" s="69"/>
      <c r="J551" s="77"/>
      <c r="K551" s="54"/>
      <c r="L551" s="78"/>
      <c r="P551" s="54"/>
    </row>
    <row r="552" spans="1:16" ht="12.75">
      <c r="A552" s="38">
        <f t="shared" si="91"/>
        <v>542</v>
      </c>
      <c r="G552" s="69"/>
      <c r="H552" s="69"/>
      <c r="I552" s="69"/>
      <c r="J552" s="77"/>
      <c r="K552" s="54"/>
      <c r="L552" s="78"/>
      <c r="P552" s="54"/>
    </row>
    <row r="553" spans="1:16" ht="12.75">
      <c r="A553" s="38">
        <f t="shared" si="91"/>
        <v>543</v>
      </c>
      <c r="G553" s="69"/>
      <c r="H553" s="69"/>
      <c r="I553" s="69"/>
      <c r="J553" s="77"/>
      <c r="K553" s="54"/>
      <c r="L553" s="78"/>
      <c r="P553" s="54"/>
    </row>
    <row r="554" spans="1:16" ht="12.75">
      <c r="A554" s="38">
        <f t="shared" si="91"/>
        <v>544</v>
      </c>
      <c r="G554" s="69"/>
      <c r="H554" s="69"/>
      <c r="I554" s="69"/>
      <c r="J554" s="77"/>
      <c r="K554" s="54"/>
      <c r="L554" s="78"/>
      <c r="P554" s="54"/>
    </row>
    <row r="555" spans="1:16" ht="12.75">
      <c r="A555" s="38">
        <f t="shared" si="91"/>
        <v>545</v>
      </c>
      <c r="G555" s="69"/>
      <c r="H555" s="69"/>
      <c r="I555" s="69"/>
      <c r="J555" s="77"/>
      <c r="K555" s="54"/>
      <c r="L555" s="78"/>
      <c r="P555" s="54"/>
    </row>
    <row r="556" spans="1:16" ht="12.75">
      <c r="A556" s="38">
        <f t="shared" si="91"/>
        <v>546</v>
      </c>
      <c r="G556" s="69"/>
      <c r="H556" s="69"/>
      <c r="I556" s="69"/>
      <c r="J556" s="77"/>
      <c r="K556" s="54"/>
      <c r="L556" s="78"/>
      <c r="P556" s="54"/>
    </row>
    <row r="557" spans="1:16" ht="12.75">
      <c r="A557" s="38">
        <f t="shared" si="91"/>
        <v>547</v>
      </c>
      <c r="G557" s="69"/>
      <c r="H557" s="69"/>
      <c r="I557" s="69"/>
      <c r="J557" s="77"/>
      <c r="K557" s="54"/>
      <c r="L557" s="78"/>
      <c r="P557" s="54"/>
    </row>
    <row r="558" spans="1:16" ht="12.75">
      <c r="A558" s="38">
        <f t="shared" si="91"/>
        <v>548</v>
      </c>
      <c r="G558" s="69"/>
      <c r="H558" s="69"/>
      <c r="I558" s="69"/>
      <c r="J558" s="77"/>
      <c r="K558" s="54"/>
      <c r="L558" s="78"/>
      <c r="P558" s="54"/>
    </row>
    <row r="559" spans="1:16" ht="12.75">
      <c r="A559" s="38">
        <f t="shared" si="91"/>
        <v>549</v>
      </c>
      <c r="G559" s="69"/>
      <c r="H559" s="69"/>
      <c r="I559" s="69"/>
      <c r="J559" s="77"/>
      <c r="K559" s="54"/>
      <c r="L559" s="78"/>
      <c r="P559" s="54"/>
    </row>
    <row r="560" spans="1:16" ht="12.75">
      <c r="A560" s="38">
        <f t="shared" si="91"/>
        <v>550</v>
      </c>
      <c r="G560" s="69"/>
      <c r="H560" s="69"/>
      <c r="I560" s="69"/>
      <c r="J560" s="77"/>
      <c r="K560" s="54"/>
      <c r="L560" s="78"/>
      <c r="P560" s="54"/>
    </row>
    <row r="561" spans="1:16" ht="12.75">
      <c r="A561" s="38">
        <f t="shared" si="91"/>
        <v>551</v>
      </c>
      <c r="G561" s="69"/>
      <c r="H561" s="69"/>
      <c r="I561" s="69"/>
      <c r="J561" s="77"/>
      <c r="K561" s="54"/>
      <c r="L561" s="78"/>
      <c r="P561" s="54"/>
    </row>
    <row r="562" spans="1:16" ht="12.75">
      <c r="A562" s="38">
        <f t="shared" si="91"/>
        <v>552</v>
      </c>
      <c r="G562" s="69"/>
      <c r="H562" s="69"/>
      <c r="I562" s="69"/>
      <c r="J562" s="77"/>
      <c r="K562" s="54"/>
      <c r="L562" s="78"/>
      <c r="P562" s="54"/>
    </row>
    <row r="563" spans="1:16" ht="12.75">
      <c r="A563" s="38">
        <f t="shared" si="91"/>
        <v>553</v>
      </c>
      <c r="G563" s="69"/>
      <c r="H563" s="69"/>
      <c r="I563" s="69"/>
      <c r="J563" s="77"/>
      <c r="K563" s="54"/>
      <c r="L563" s="78"/>
      <c r="P563" s="54"/>
    </row>
    <row r="564" spans="1:16" ht="12.75">
      <c r="A564" s="38">
        <f t="shared" si="91"/>
        <v>554</v>
      </c>
      <c r="G564" s="69"/>
      <c r="H564" s="69"/>
      <c r="I564" s="69"/>
      <c r="J564" s="77"/>
      <c r="K564" s="54"/>
      <c r="L564" s="78"/>
      <c r="P564" s="54"/>
    </row>
    <row r="565" spans="1:16" ht="12.75">
      <c r="A565" s="38">
        <f t="shared" si="91"/>
        <v>555</v>
      </c>
      <c r="G565" s="69"/>
      <c r="H565" s="69"/>
      <c r="I565" s="69"/>
      <c r="J565" s="77"/>
      <c r="K565" s="54"/>
      <c r="L565" s="78"/>
      <c r="P565" s="54"/>
    </row>
    <row r="566" spans="1:16" ht="12.75">
      <c r="A566" s="38">
        <f t="shared" si="91"/>
        <v>556</v>
      </c>
      <c r="G566" s="69"/>
      <c r="H566" s="69"/>
      <c r="I566" s="69"/>
      <c r="J566" s="77"/>
      <c r="K566" s="54"/>
      <c r="L566" s="78"/>
      <c r="P566" s="54"/>
    </row>
    <row r="567" spans="1:16" ht="12.75">
      <c r="A567" s="38">
        <f t="shared" si="91"/>
        <v>557</v>
      </c>
      <c r="G567" s="69"/>
      <c r="H567" s="69"/>
      <c r="I567" s="69"/>
      <c r="J567" s="77"/>
      <c r="K567" s="54"/>
      <c r="L567" s="78"/>
      <c r="P567" s="54"/>
    </row>
    <row r="568" spans="1:16" ht="12.75">
      <c r="A568" s="38">
        <f t="shared" si="91"/>
        <v>558</v>
      </c>
      <c r="G568" s="69"/>
      <c r="H568" s="69"/>
      <c r="I568" s="69"/>
      <c r="J568" s="77"/>
      <c r="K568" s="54"/>
      <c r="L568" s="78"/>
      <c r="P568" s="54"/>
    </row>
    <row r="569" spans="1:16" ht="12.75">
      <c r="A569" s="38">
        <f t="shared" si="91"/>
        <v>559</v>
      </c>
      <c r="G569" s="69"/>
      <c r="H569" s="69"/>
      <c r="I569" s="69"/>
      <c r="J569" s="77"/>
      <c r="K569" s="54"/>
      <c r="L569" s="78"/>
      <c r="P569" s="54"/>
    </row>
    <row r="570" spans="1:16" ht="12.75">
      <c r="A570" s="38">
        <f t="shared" si="91"/>
        <v>560</v>
      </c>
      <c r="G570" s="69"/>
      <c r="H570" s="69"/>
      <c r="I570" s="69"/>
      <c r="J570" s="77"/>
      <c r="K570" s="54"/>
      <c r="L570" s="78"/>
      <c r="P570" s="54"/>
    </row>
    <row r="571" spans="1:16" ht="12.75">
      <c r="A571" s="38">
        <f t="shared" si="91"/>
        <v>561</v>
      </c>
      <c r="G571" s="69"/>
      <c r="H571" s="69"/>
      <c r="I571" s="69"/>
      <c r="J571" s="77"/>
      <c r="K571" s="54"/>
      <c r="L571" s="78"/>
      <c r="P571" s="54"/>
    </row>
    <row r="572" spans="1:16" ht="12.75">
      <c r="A572" s="38">
        <f t="shared" si="91"/>
        <v>562</v>
      </c>
      <c r="G572" s="69"/>
      <c r="H572" s="69"/>
      <c r="I572" s="69"/>
      <c r="J572" s="77"/>
      <c r="K572" s="54"/>
      <c r="L572" s="78"/>
      <c r="P572" s="54"/>
    </row>
    <row r="573" spans="1:16" ht="12.75">
      <c r="A573" s="38">
        <f t="shared" si="91"/>
        <v>563</v>
      </c>
      <c r="G573" s="69"/>
      <c r="H573" s="69"/>
      <c r="I573" s="69"/>
      <c r="J573" s="77"/>
      <c r="K573" s="54"/>
      <c r="L573" s="78"/>
      <c r="P573" s="54"/>
    </row>
    <row r="574" spans="1:16" ht="12.75">
      <c r="A574" s="38">
        <f t="shared" si="91"/>
        <v>564</v>
      </c>
      <c r="G574" s="69"/>
      <c r="H574" s="69"/>
      <c r="I574" s="69"/>
      <c r="J574" s="77"/>
      <c r="K574" s="54"/>
      <c r="L574" s="78"/>
      <c r="P574" s="54"/>
    </row>
    <row r="575" spans="1:16" ht="12.75">
      <c r="A575" s="38">
        <f t="shared" si="91"/>
        <v>565</v>
      </c>
      <c r="G575" s="69"/>
      <c r="H575" s="69"/>
      <c r="I575" s="69"/>
      <c r="J575" s="77"/>
      <c r="K575" s="54"/>
      <c r="L575" s="78"/>
      <c r="P575" s="54"/>
    </row>
    <row r="576" spans="1:16" ht="12.75">
      <c r="A576" s="38">
        <f t="shared" si="91"/>
        <v>566</v>
      </c>
      <c r="G576" s="69"/>
      <c r="H576" s="69"/>
      <c r="I576" s="69"/>
      <c r="J576" s="77"/>
      <c r="K576" s="54"/>
      <c r="L576" s="78"/>
      <c r="P576" s="54"/>
    </row>
    <row r="577" spans="1:16" ht="12.75">
      <c r="A577" s="38">
        <f t="shared" si="91"/>
        <v>567</v>
      </c>
      <c r="G577" s="69"/>
      <c r="H577" s="69"/>
      <c r="I577" s="69"/>
      <c r="J577" s="77"/>
      <c r="K577" s="54"/>
      <c r="L577" s="78"/>
      <c r="P577" s="54"/>
    </row>
    <row r="578" spans="1:16" ht="12.75">
      <c r="A578" s="38">
        <f t="shared" si="91"/>
        <v>568</v>
      </c>
      <c r="G578" s="69"/>
      <c r="H578" s="69"/>
      <c r="I578" s="69"/>
      <c r="J578" s="77"/>
      <c r="K578" s="54"/>
      <c r="L578" s="78"/>
      <c r="P578" s="54"/>
    </row>
    <row r="579" spans="1:16" ht="12.75">
      <c r="A579" s="38">
        <f t="shared" si="91"/>
        <v>569</v>
      </c>
      <c r="G579" s="69"/>
      <c r="H579" s="69"/>
      <c r="I579" s="69"/>
      <c r="J579" s="77"/>
      <c r="K579" s="54"/>
      <c r="L579" s="78"/>
      <c r="P579" s="54"/>
    </row>
    <row r="580" spans="1:16" ht="12.75">
      <c r="A580" s="38">
        <f t="shared" si="91"/>
        <v>570</v>
      </c>
      <c r="G580" s="69"/>
      <c r="H580" s="69"/>
      <c r="I580" s="69"/>
      <c r="J580" s="77"/>
      <c r="K580" s="54"/>
      <c r="L580" s="78"/>
      <c r="P580" s="54"/>
    </row>
    <row r="581" spans="1:16" ht="12.75">
      <c r="A581" s="38">
        <f t="shared" si="91"/>
        <v>571</v>
      </c>
      <c r="G581" s="69"/>
      <c r="H581" s="69"/>
      <c r="I581" s="69"/>
      <c r="J581" s="77"/>
      <c r="K581" s="54"/>
      <c r="L581" s="78"/>
      <c r="P581" s="54"/>
    </row>
    <row r="582" spans="1:16" ht="12.75">
      <c r="A582" s="38">
        <f t="shared" si="91"/>
        <v>572</v>
      </c>
      <c r="G582" s="69"/>
      <c r="H582" s="69"/>
      <c r="I582" s="69"/>
      <c r="J582" s="77"/>
      <c r="K582" s="54"/>
      <c r="L582" s="78"/>
      <c r="P582" s="54"/>
    </row>
    <row r="583" spans="1:16" ht="12.75">
      <c r="A583" s="38">
        <f t="shared" si="91"/>
        <v>573</v>
      </c>
      <c r="G583" s="69"/>
      <c r="H583" s="69"/>
      <c r="I583" s="69"/>
      <c r="J583" s="77"/>
      <c r="K583" s="54"/>
      <c r="L583" s="78"/>
      <c r="P583" s="54"/>
    </row>
    <row r="584" spans="1:16" ht="12.75">
      <c r="A584" s="38">
        <f t="shared" si="91"/>
        <v>574</v>
      </c>
      <c r="G584" s="69"/>
      <c r="H584" s="69"/>
      <c r="I584" s="69"/>
      <c r="J584" s="77"/>
      <c r="K584" s="54"/>
      <c r="L584" s="78"/>
      <c r="P584" s="54"/>
    </row>
    <row r="585" spans="1:16" ht="12.75">
      <c r="A585" s="38">
        <f t="shared" si="91"/>
        <v>575</v>
      </c>
      <c r="G585" s="69"/>
      <c r="H585" s="69"/>
      <c r="I585" s="69"/>
      <c r="J585" s="77"/>
      <c r="K585" s="54"/>
      <c r="L585" s="78"/>
      <c r="P585" s="54"/>
    </row>
    <row r="586" spans="1:16" ht="12.75">
      <c r="A586" s="38">
        <f t="shared" si="91"/>
        <v>576</v>
      </c>
      <c r="G586" s="69"/>
      <c r="H586" s="69"/>
      <c r="I586" s="69"/>
      <c r="J586" s="77"/>
      <c r="K586" s="54"/>
      <c r="L586" s="78"/>
      <c r="P586" s="54"/>
    </row>
    <row r="587" spans="1:16" ht="12.75">
      <c r="A587" s="38">
        <f t="shared" si="91"/>
        <v>577</v>
      </c>
      <c r="G587" s="69"/>
      <c r="H587" s="69"/>
      <c r="I587" s="69"/>
      <c r="J587" s="77"/>
      <c r="K587" s="54"/>
      <c r="L587" s="78"/>
      <c r="P587" s="54"/>
    </row>
    <row r="588" spans="1:16" ht="12.75">
      <c r="A588" s="38">
        <f t="shared" si="91"/>
        <v>578</v>
      </c>
      <c r="G588" s="69"/>
      <c r="H588" s="69"/>
      <c r="I588" s="69"/>
      <c r="J588" s="77"/>
      <c r="K588" s="54"/>
      <c r="L588" s="78"/>
      <c r="P588" s="54"/>
    </row>
    <row r="589" spans="1:16" ht="12.75">
      <c r="A589" s="38">
        <f t="shared" si="91"/>
        <v>579</v>
      </c>
      <c r="G589" s="69"/>
      <c r="H589" s="69"/>
      <c r="I589" s="69"/>
      <c r="J589" s="77"/>
      <c r="K589" s="54"/>
      <c r="L589" s="78"/>
      <c r="P589" s="54"/>
    </row>
    <row r="590" spans="1:16" ht="12.75">
      <c r="A590" s="38">
        <f t="shared" si="91"/>
        <v>580</v>
      </c>
      <c r="G590" s="69"/>
      <c r="H590" s="69"/>
      <c r="I590" s="69"/>
      <c r="J590" s="77"/>
      <c r="K590" s="54"/>
      <c r="L590" s="78"/>
      <c r="P590" s="54"/>
    </row>
    <row r="591" spans="1:16" ht="12.75">
      <c r="A591" s="38">
        <f t="shared" si="91"/>
        <v>581</v>
      </c>
      <c r="G591" s="69"/>
      <c r="H591" s="69"/>
      <c r="I591" s="69"/>
      <c r="J591" s="77"/>
      <c r="K591" s="54"/>
      <c r="L591" s="78"/>
      <c r="P591" s="54"/>
    </row>
    <row r="592" spans="1:16" ht="12.75">
      <c r="A592" s="38">
        <f t="shared" si="91"/>
        <v>582</v>
      </c>
      <c r="G592" s="69"/>
      <c r="H592" s="69"/>
      <c r="I592" s="69"/>
      <c r="J592" s="77"/>
      <c r="K592" s="54"/>
      <c r="L592" s="78"/>
      <c r="P592" s="54"/>
    </row>
    <row r="593" spans="1:16" ht="12.75">
      <c r="A593" s="38">
        <f t="shared" si="91"/>
        <v>583</v>
      </c>
      <c r="G593" s="69"/>
      <c r="H593" s="69"/>
      <c r="I593" s="69"/>
      <c r="J593" s="77"/>
      <c r="K593" s="54"/>
      <c r="L593" s="78"/>
      <c r="P593" s="54"/>
    </row>
    <row r="594" spans="1:16" ht="12.75">
      <c r="A594" s="38">
        <f t="shared" si="91"/>
        <v>584</v>
      </c>
      <c r="G594" s="69"/>
      <c r="H594" s="69"/>
      <c r="I594" s="69"/>
      <c r="J594" s="77"/>
      <c r="K594" s="54"/>
      <c r="L594" s="78"/>
      <c r="P594" s="54"/>
    </row>
    <row r="595" spans="1:16" ht="12.75">
      <c r="A595" s="38">
        <f t="shared" si="91"/>
        <v>585</v>
      </c>
      <c r="G595" s="69"/>
      <c r="H595" s="69"/>
      <c r="I595" s="69"/>
      <c r="J595" s="77"/>
      <c r="K595" s="54"/>
      <c r="L595" s="78"/>
      <c r="P595" s="54"/>
    </row>
    <row r="596" spans="1:16" ht="12.75">
      <c r="A596" s="38">
        <f t="shared" si="91"/>
        <v>586</v>
      </c>
      <c r="G596" s="69"/>
      <c r="H596" s="69"/>
      <c r="I596" s="69"/>
      <c r="J596" s="77"/>
      <c r="K596" s="54"/>
      <c r="L596" s="78"/>
      <c r="P596" s="54"/>
    </row>
    <row r="597" spans="1:16" ht="12.75">
      <c r="A597" s="38">
        <f t="shared" si="91"/>
        <v>587</v>
      </c>
      <c r="G597" s="69"/>
      <c r="H597" s="69"/>
      <c r="I597" s="69"/>
      <c r="J597" s="77"/>
      <c r="K597" s="54"/>
      <c r="L597" s="78"/>
      <c r="P597" s="54"/>
    </row>
    <row r="598" spans="1:16" ht="12.75">
      <c r="A598" s="38">
        <f t="shared" si="91"/>
        <v>588</v>
      </c>
      <c r="G598" s="69"/>
      <c r="H598" s="69"/>
      <c r="I598" s="69"/>
      <c r="J598" s="77"/>
      <c r="K598" s="54"/>
      <c r="L598" s="78"/>
      <c r="P598" s="54"/>
    </row>
    <row r="599" spans="1:16" ht="12.75">
      <c r="A599" s="38">
        <f t="shared" si="91"/>
        <v>589</v>
      </c>
      <c r="G599" s="69"/>
      <c r="H599" s="69"/>
      <c r="I599" s="69"/>
      <c r="J599" s="77"/>
      <c r="K599" s="54"/>
      <c r="L599" s="78"/>
      <c r="P599" s="54"/>
    </row>
    <row r="600" spans="1:16" ht="12.75">
      <c r="A600" s="38">
        <f t="shared" si="91"/>
        <v>590</v>
      </c>
      <c r="G600" s="69"/>
      <c r="H600" s="69"/>
      <c r="I600" s="69"/>
      <c r="J600" s="77"/>
      <c r="K600" s="54"/>
      <c r="L600" s="78"/>
      <c r="P600" s="54"/>
    </row>
    <row r="601" spans="1:16" ht="12.75">
      <c r="A601" s="38">
        <f t="shared" si="91"/>
        <v>591</v>
      </c>
      <c r="G601" s="69"/>
      <c r="H601" s="69"/>
      <c r="I601" s="69"/>
      <c r="J601" s="77"/>
      <c r="K601" s="54"/>
      <c r="L601" s="78"/>
      <c r="P601" s="54"/>
    </row>
    <row r="602" spans="1:16" ht="12.75">
      <c r="A602" s="38">
        <f t="shared" si="91"/>
        <v>592</v>
      </c>
      <c r="G602" s="69"/>
      <c r="H602" s="69"/>
      <c r="I602" s="69"/>
      <c r="J602" s="77"/>
      <c r="K602" s="54"/>
      <c r="L602" s="78"/>
      <c r="P602" s="54"/>
    </row>
    <row r="603" spans="1:16" ht="12.75">
      <c r="A603" s="38">
        <f t="shared" si="91"/>
        <v>593</v>
      </c>
      <c r="G603" s="69"/>
      <c r="H603" s="69"/>
      <c r="I603" s="69"/>
      <c r="J603" s="77"/>
      <c r="K603" s="54"/>
      <c r="L603" s="78"/>
      <c r="P603" s="54"/>
    </row>
    <row r="604" spans="1:16" ht="12.75">
      <c r="A604" s="38">
        <f t="shared" si="91"/>
        <v>594</v>
      </c>
      <c r="G604" s="69"/>
      <c r="H604" s="69"/>
      <c r="I604" s="69"/>
      <c r="J604" s="77"/>
      <c r="K604" s="54"/>
      <c r="L604" s="78"/>
      <c r="P604" s="54"/>
    </row>
    <row r="605" spans="1:16" ht="12.75">
      <c r="A605" s="38">
        <f t="shared" si="91"/>
        <v>595</v>
      </c>
      <c r="G605" s="69"/>
      <c r="H605" s="69"/>
      <c r="I605" s="69"/>
      <c r="J605" s="77"/>
      <c r="K605" s="54"/>
      <c r="L605" s="78"/>
      <c r="P605" s="54"/>
    </row>
    <row r="606" spans="1:16" ht="12.75">
      <c r="A606" s="38">
        <f t="shared" si="91"/>
        <v>596</v>
      </c>
      <c r="G606" s="69"/>
      <c r="H606" s="69"/>
      <c r="I606" s="69"/>
      <c r="J606" s="77"/>
      <c r="K606" s="54"/>
      <c r="L606" s="78"/>
      <c r="P606" s="54"/>
    </row>
    <row r="607" spans="1:16" ht="12.75">
      <c r="A607" s="38">
        <f t="shared" si="91"/>
        <v>597</v>
      </c>
      <c r="G607" s="69"/>
      <c r="H607" s="69"/>
      <c r="I607" s="69"/>
      <c r="J607" s="77"/>
      <c r="K607" s="54"/>
      <c r="L607" s="78"/>
      <c r="P607" s="54"/>
    </row>
    <row r="608" spans="1:16" ht="12.75">
      <c r="A608" s="38">
        <f t="shared" si="91"/>
        <v>598</v>
      </c>
      <c r="G608" s="69"/>
      <c r="H608" s="69"/>
      <c r="I608" s="69"/>
      <c r="J608" s="77"/>
      <c r="K608" s="54"/>
      <c r="L608" s="78"/>
      <c r="P608" s="54"/>
    </row>
    <row r="609" spans="1:16" ht="12.75">
      <c r="A609" s="38">
        <f t="shared" si="91"/>
        <v>599</v>
      </c>
      <c r="G609" s="69"/>
      <c r="H609" s="69"/>
      <c r="I609" s="69"/>
      <c r="J609" s="77"/>
      <c r="K609" s="54"/>
      <c r="L609" s="78"/>
      <c r="P609" s="54"/>
    </row>
    <row r="610" spans="1:16" ht="12.75">
      <c r="A610" s="38">
        <f t="shared" si="91"/>
        <v>600</v>
      </c>
      <c r="G610" s="69"/>
      <c r="H610" s="69"/>
      <c r="I610" s="69"/>
      <c r="J610" s="77"/>
      <c r="K610" s="54"/>
      <c r="L610" s="78"/>
      <c r="P610" s="54"/>
    </row>
    <row r="611" spans="7:12" ht="12.75">
      <c r="G611" s="69"/>
      <c r="H611" s="69"/>
      <c r="I611" s="69"/>
      <c r="J611" s="77"/>
      <c r="K611" s="54"/>
      <c r="L611" s="78"/>
    </row>
    <row r="612" spans="7:12" ht="12.75">
      <c r="G612" s="69"/>
      <c r="H612" s="69"/>
      <c r="I612" s="69"/>
      <c r="J612" s="77"/>
      <c r="K612" s="54"/>
      <c r="L612" s="78"/>
    </row>
    <row r="613" spans="7:12" ht="12.75">
      <c r="G613" s="69"/>
      <c r="H613" s="69"/>
      <c r="I613" s="69"/>
      <c r="J613" s="77"/>
      <c r="K613" s="54"/>
      <c r="L613" s="78"/>
    </row>
    <row r="614" spans="7:12" ht="12.75">
      <c r="G614" s="69"/>
      <c r="H614" s="69"/>
      <c r="I614" s="69"/>
      <c r="J614" s="77"/>
      <c r="K614" s="54"/>
      <c r="L614" s="78"/>
    </row>
    <row r="615" spans="7:12" ht="12.75">
      <c r="G615" s="69"/>
      <c r="H615" s="69"/>
      <c r="I615" s="69"/>
      <c r="J615" s="77"/>
      <c r="K615" s="54"/>
      <c r="L615" s="78"/>
    </row>
    <row r="616" spans="7:12" ht="12.75">
      <c r="G616" s="69"/>
      <c r="H616" s="69"/>
      <c r="I616" s="69"/>
      <c r="J616" s="77"/>
      <c r="K616" s="54"/>
      <c r="L616" s="78"/>
    </row>
    <row r="617" spans="7:12" ht="12.75">
      <c r="G617" s="69"/>
      <c r="H617" s="69"/>
      <c r="I617" s="69"/>
      <c r="J617" s="77"/>
      <c r="K617" s="54"/>
      <c r="L617" s="78"/>
    </row>
    <row r="618" spans="7:12" ht="12.75">
      <c r="G618" s="69"/>
      <c r="H618" s="69"/>
      <c r="I618" s="69"/>
      <c r="J618" s="77"/>
      <c r="K618" s="54"/>
      <c r="L618" s="78"/>
    </row>
    <row r="619" spans="7:12" ht="12.75">
      <c r="G619" s="69"/>
      <c r="H619" s="69"/>
      <c r="I619" s="69"/>
      <c r="J619" s="77"/>
      <c r="K619" s="54"/>
      <c r="L619" s="78"/>
    </row>
    <row r="620" spans="7:12" ht="12.75">
      <c r="G620" s="69"/>
      <c r="H620" s="69"/>
      <c r="I620" s="69"/>
      <c r="J620" s="77"/>
      <c r="K620" s="54"/>
      <c r="L620" s="78"/>
    </row>
    <row r="621" spans="7:12" ht="12.75">
      <c r="G621" s="69"/>
      <c r="H621" s="69"/>
      <c r="I621" s="69"/>
      <c r="J621" s="77"/>
      <c r="K621" s="54"/>
      <c r="L621" s="78"/>
    </row>
    <row r="622" spans="7:12" ht="12.75">
      <c r="G622" s="69"/>
      <c r="H622" s="69"/>
      <c r="I622" s="69"/>
      <c r="J622" s="77"/>
      <c r="K622" s="54"/>
      <c r="L622" s="78"/>
    </row>
    <row r="623" spans="7:12" ht="12.75">
      <c r="G623" s="69"/>
      <c r="H623" s="69"/>
      <c r="I623" s="69"/>
      <c r="J623" s="77"/>
      <c r="K623" s="54"/>
      <c r="L623" s="78"/>
    </row>
    <row r="624" spans="7:12" ht="12.75">
      <c r="G624" s="69"/>
      <c r="H624" s="69"/>
      <c r="I624" s="69"/>
      <c r="J624" s="77"/>
      <c r="K624" s="54"/>
      <c r="L624" s="78"/>
    </row>
    <row r="625" spans="7:12" ht="12.75">
      <c r="G625" s="69"/>
      <c r="H625" s="69"/>
      <c r="I625" s="69"/>
      <c r="J625" s="77"/>
      <c r="K625" s="54"/>
      <c r="L625" s="78"/>
    </row>
    <row r="626" spans="7:12" ht="12.75">
      <c r="G626" s="69"/>
      <c r="H626" s="69"/>
      <c r="I626" s="69"/>
      <c r="J626" s="77"/>
      <c r="K626" s="54"/>
      <c r="L626" s="78"/>
    </row>
    <row r="627" spans="7:12" ht="12.75">
      <c r="G627" s="69"/>
      <c r="H627" s="69"/>
      <c r="I627" s="69"/>
      <c r="J627" s="77"/>
      <c r="K627" s="54"/>
      <c r="L627" s="78"/>
    </row>
    <row r="628" spans="7:12" ht="12.75">
      <c r="G628" s="69"/>
      <c r="H628" s="69"/>
      <c r="I628" s="69"/>
      <c r="J628" s="77"/>
      <c r="K628" s="54"/>
      <c r="L628" s="78"/>
    </row>
    <row r="629" spans="7:12" ht="12.75">
      <c r="G629" s="69"/>
      <c r="H629" s="69"/>
      <c r="I629" s="69"/>
      <c r="J629" s="77"/>
      <c r="K629" s="54"/>
      <c r="L629" s="78"/>
    </row>
    <row r="630" spans="7:12" ht="12.75">
      <c r="G630" s="69"/>
      <c r="H630" s="69"/>
      <c r="I630" s="69"/>
      <c r="J630" s="77"/>
      <c r="K630" s="54"/>
      <c r="L630" s="78"/>
    </row>
    <row r="631" spans="7:12" ht="12.75">
      <c r="G631" s="69"/>
      <c r="H631" s="69"/>
      <c r="I631" s="69"/>
      <c r="J631" s="77"/>
      <c r="K631" s="54"/>
      <c r="L631" s="78"/>
    </row>
    <row r="632" spans="7:12" ht="12.75">
      <c r="G632" s="69"/>
      <c r="H632" s="69"/>
      <c r="I632" s="69"/>
      <c r="J632" s="77"/>
      <c r="K632" s="54"/>
      <c r="L632" s="78"/>
    </row>
    <row r="633" spans="7:12" ht="12.75">
      <c r="G633" s="69"/>
      <c r="H633" s="69"/>
      <c r="I633" s="69"/>
      <c r="J633" s="77"/>
      <c r="K633" s="54"/>
      <c r="L633" s="78"/>
    </row>
    <row r="634" spans="7:12" ht="12.75">
      <c r="G634" s="69"/>
      <c r="H634" s="69"/>
      <c r="I634" s="69"/>
      <c r="J634" s="77"/>
      <c r="K634" s="54"/>
      <c r="L634" s="78"/>
    </row>
    <row r="635" spans="7:12" ht="12.75">
      <c r="G635" s="69"/>
      <c r="H635" s="69"/>
      <c r="I635" s="69"/>
      <c r="J635" s="77"/>
      <c r="K635" s="54"/>
      <c r="L635" s="78"/>
    </row>
  </sheetData>
  <sheetProtection sheet="1" objects="1" scenarios="1"/>
  <mergeCells count="1">
    <mergeCell ref="D2:F2"/>
  </mergeCells>
  <dataValidations count="6">
    <dataValidation type="list" allowBlank="1" showInputMessage="1" showErrorMessage="1" sqref="B10:D10">
      <formula1>$W$16:$W$22</formula1>
    </dataValidation>
    <dataValidation type="list" allowBlank="1" showInputMessage="1" showErrorMessage="1" sqref="E10">
      <formula1>$AE$16:$AE$21</formula1>
    </dataValidation>
    <dataValidation type="list" allowBlank="1" showInputMessage="1" showErrorMessage="1" promptTitle="METHOD OF SLUGING" prompt="How was the water displaced?" sqref="D5">
      <formula1>$AC$33:$AC$35</formula1>
    </dataValidation>
    <dataValidation type="list" allowBlank="1" showInputMessage="1" showErrorMessage="1" sqref="E6">
      <formula1>$AE$33:$AE$37</formula1>
    </dataValidation>
    <dataValidation type="list" allowBlank="1" showInputMessage="1" showErrorMessage="1" sqref="E7">
      <formula1>$AE$15:$AE$21</formula1>
    </dataValidation>
    <dataValidation type="decimal" allowBlank="1" showInputMessage="1" showErrorMessage="1" sqref="D6:D7">
      <formula1>0</formula1>
      <formula2>9999999</formula2>
    </dataValidation>
  </dataValidations>
  <printOptions/>
  <pageMargins left="0.75" right="0.75" top="1" bottom="1" header="0.5" footer="0.5"/>
  <pageSetup horizontalDpi="600" verticalDpi="600" orientation="landscape" r:id="rId2"/>
  <headerFooter alignWithMargins="0">
    <oddHeader>&amp;C&amp;A&amp;R&amp;F</oddHeader>
    <oddFooter>&amp;CPage &amp;P</oddFooter>
  </headerFooter>
  <rowBreaks count="1" manualBreakCount="1">
    <brk id="34" max="255" man="1"/>
  </rowBreaks>
  <colBreaks count="1" manualBreakCount="1">
    <brk id="1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Cooper et al / Shapiro and Greene slug test analysis</dc:title>
  <dc:subject>Template for analyzing slug tests</dc:subject>
  <dc:creator>Keith J Halford and Eve L. Kuniansky</dc:creator>
  <cp:keywords/>
  <dc:description>Halford, K.J. and Kunianksy, E.L., 2002, Documentation of Spreadsheets for the Analysis of Aquifer Pumping and Slug Test Data: USGS OFR 02-197.</dc:description>
  <cp:lastModifiedBy>Keith J Halford</cp:lastModifiedBy>
  <cp:lastPrinted>2001-03-29T06:20:30Z</cp:lastPrinted>
  <dcterms:created xsi:type="dcterms:W3CDTF">1998-11-09T19:19:00Z</dcterms:created>
  <dcterms:modified xsi:type="dcterms:W3CDTF">2004-04-30T22:10:02Z</dcterms:modified>
  <cp:category/>
  <cp:version/>
  <cp:contentType/>
  <cp:contentStatus/>
</cp:coreProperties>
</file>